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Šios_darbaknygės"/>
  <bookViews>
    <workbookView xWindow="0" yWindow="0" windowWidth="20730" windowHeight="11760" activeTab="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vvg</author>
  </authors>
  <commentList>
    <comment ref="A1" authorId="0">
      <text>
        <r>
          <rPr>
            <b/>
            <sz val="9"/>
            <rFont val="Tahoma"/>
            <family val="2"/>
          </rPr>
          <t>vvg:</t>
        </r>
        <r>
          <rPr>
            <sz val="9"/>
            <rFont val="Tahoma"/>
            <family val="2"/>
          </rPr>
          <t xml:space="preserve">
Įrašykite pareiškėjo pavadinimą (jeigu tai juridinis asmuo) arba vardą ir pavardę (jeigu tai fizinis asmuo)</t>
        </r>
      </text>
    </comment>
    <comment ref="B18"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text>
        <r>
          <rPr>
            <b/>
            <sz val="9"/>
            <rFont val="Tahoma"/>
            <family val="2"/>
          </rPr>
          <t>vvg:</t>
        </r>
        <r>
          <rPr>
            <sz val="9"/>
            <rFont val="Tahoma"/>
            <family val="2"/>
          </rPr>
          <t xml:space="preserve">
Apibūdinama planuojama ekonominė veikla, t. y. nurodoma, ką ketinama gaminti ir (arba) kokias paslaugas ketinama teikti. Apibūdinamas gaminamų prekių arba teikiamų paslaugų būtinumas ir išskirtinumas.</t>
        </r>
      </text>
    </comment>
    <comment ref="B46" authorId="0">
      <text>
        <r>
          <rPr>
            <b/>
            <sz val="9"/>
            <rFont val="Tahoma"/>
            <family val="2"/>
          </rPr>
          <t>vvg:</t>
        </r>
        <r>
          <rPr>
            <sz val="9"/>
            <rFont val="Tahoma"/>
            <family val="2"/>
          </rPr>
          <t xml:space="preserve">
Taikoma tik socialinio verslo vietos projektams</t>
        </r>
      </text>
    </comment>
    <comment ref="B47" authorId="0">
      <text>
        <r>
          <rPr>
            <b/>
            <sz val="9"/>
            <rFont val="Tahoma"/>
            <family val="2"/>
          </rPr>
          <t>vvg:</t>
        </r>
        <r>
          <rPr>
            <sz val="9"/>
            <rFont val="Tahoma"/>
            <family val="2"/>
          </rPr>
          <t xml:space="preserve">
Apibūdinama verslo vykdymo schema (paaiškinamas funkcijų pasiskirstymas tarp pareiškėjo darbuotojų, paaiškinama, kokioms verslą apimančioms veiklos dalims bus samdomi subrangovai ir pan.).</t>
        </r>
      </text>
    </comment>
    <comment ref="B48" authorId="0">
      <text>
        <r>
          <rPr>
            <b/>
            <sz val="9"/>
            <rFont val="Tahoma"/>
            <family val="2"/>
          </rPr>
          <t>vvg:</t>
        </r>
        <r>
          <rPr>
            <sz val="9"/>
            <rFont val="Tahoma"/>
            <family val="2"/>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text>
        <r>
          <rPr>
            <b/>
            <sz val="9"/>
            <rFont val="Tahoma"/>
            <family val="2"/>
          </rPr>
          <t>vvg:</t>
        </r>
        <r>
          <rPr>
            <sz val="9"/>
            <rFont val="Tahoma"/>
            <family val="2"/>
          </rPr>
          <t xml:space="preserve">
Užpildyti, jei pasirenkama „Kita:“</t>
        </r>
      </text>
    </comment>
    <comment ref="C55" authorId="0">
      <text>
        <r>
          <rPr>
            <b/>
            <sz val="9"/>
            <rFont val="Tahoma"/>
            <family val="2"/>
          </rPr>
          <t>vvg:</t>
        </r>
        <r>
          <rPr>
            <sz val="9"/>
            <rFont val="Tahoma"/>
            <family val="2"/>
          </rPr>
          <t xml:space="preserve">
Užpildyti, jei pasirenkama „Kita:“</t>
        </r>
      </text>
    </comment>
    <comment ref="B56" authorId="0">
      <text>
        <r>
          <rPr>
            <b/>
            <sz val="9"/>
            <rFont val="Tahoma"/>
            <family val="2"/>
          </rPr>
          <t>vvg:</t>
        </r>
        <r>
          <rPr>
            <sz val="9"/>
            <rFont val="Tahoma"/>
            <family val="2"/>
          </rPr>
          <t xml:space="preserve">
Susietumas vertinamas pagal Lietuvos Respublikos smulkaus ir vidutinio verslo plėtros įstatymo 2 str. 12 d. </t>
        </r>
      </text>
    </comment>
    <comment ref="B57" authorId="0">
      <text>
        <r>
          <rPr>
            <b/>
            <sz val="9"/>
            <rFont val="Tahoma"/>
            <family val="2"/>
          </rPr>
          <t>vvg:</t>
        </r>
        <r>
          <rPr>
            <sz val="9"/>
            <rFont val="Tahoma"/>
            <family val="2"/>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text>
        <r>
          <rPr>
            <b/>
            <sz val="9"/>
            <rFont val="Tahoma"/>
            <family val="2"/>
          </rPr>
          <t>vvg:</t>
        </r>
        <r>
          <rPr>
            <sz val="9"/>
            <rFont val="Tahoma"/>
            <family val="2"/>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text>
        <r>
          <rPr>
            <b/>
            <sz val="9"/>
            <rFont val="Tahoma"/>
            <family val="2"/>
          </rPr>
          <t>vvg:</t>
        </r>
        <r>
          <rPr>
            <sz val="9"/>
            <rFont val="Tahoma"/>
            <family val="2"/>
          </rPr>
          <t xml:space="preserve">
Pateikta informacija turi atitikti vietos projekto paraiškos 6 lentelėje pateiktus duomenis ir jiems neprieštarauti (vnt.). Nurodomas etatų skaičius.</t>
        </r>
      </text>
    </comment>
    <comment ref="C5" authorId="0">
      <text>
        <r>
          <rPr>
            <b/>
            <sz val="9"/>
            <rFont val="Tahoma"/>
            <family val="2"/>
          </rPr>
          <t>vvg:</t>
        </r>
        <r>
          <rPr>
            <sz val="9"/>
            <rFont val="Tahoma"/>
            <family val="2"/>
          </rPr>
          <t xml:space="preserve">
Nurodomi pareigybių pavadinimai.</t>
        </r>
      </text>
    </comment>
    <comment ref="D5" authorId="0">
      <text>
        <r>
          <rPr>
            <b/>
            <sz val="9"/>
            <rFont val="Tahoma"/>
            <family val="2"/>
          </rPr>
          <t>vvg:</t>
        </r>
        <r>
          <rPr>
            <sz val="9"/>
            <rFont val="Tahoma"/>
            <family val="2"/>
          </rPr>
          <t xml:space="preserve">
Nurodomi pareigybių pavadinimai.</t>
        </r>
      </text>
    </comment>
    <comment ref="C6" authorId="0">
      <text>
        <r>
          <rPr>
            <b/>
            <sz val="9"/>
            <rFont val="Tahoma"/>
            <family val="2"/>
          </rPr>
          <t>vvg:</t>
        </r>
        <r>
          <rPr>
            <sz val="9"/>
            <rFont val="Tahoma"/>
            <family val="2"/>
          </rPr>
          <t xml:space="preserve">
Pateikiamas praėjusių metų vidurkis skaičiuojant nuo paraiškos pateikimo dienos (Eur).</t>
        </r>
      </text>
    </comment>
    <comment ref="D6" authorId="0">
      <text>
        <r>
          <rPr>
            <b/>
            <sz val="9"/>
            <rFont val="Tahoma"/>
            <family val="2"/>
          </rPr>
          <t>vvg:</t>
        </r>
        <r>
          <rPr>
            <sz val="9"/>
            <rFont val="Tahoma"/>
            <family val="2"/>
          </rPr>
          <t xml:space="preserve">
Pateikiamas planuojamas metinis vidurkis skaičiuojant nuo vietos projekto įgyvendinimo pabaigos (Eur). </t>
        </r>
      </text>
    </comment>
    <comment ref="C7" authorId="0">
      <text>
        <r>
          <rPr>
            <b/>
            <sz val="9"/>
            <rFont val="Tahoma"/>
            <family val="2"/>
          </rPr>
          <t>vvg:</t>
        </r>
        <r>
          <rPr>
            <sz val="9"/>
            <rFont val="Tahoma"/>
            <family val="2"/>
          </rPr>
          <t xml:space="preserve">
Nurodomas adresas ir nekilnojamojo turto unikalų (-ius) Nr., esama būklė, sąsajos su verslo vykdymu, pateikiamas paaiškinimas, ar bus investuojama į jį iš prašomų paramos vietos projektui įgyvendinti lėšų.</t>
        </r>
      </text>
    </comment>
    <comment ref="D7" authorId="0">
      <text>
        <r>
          <rPr>
            <b/>
            <sz val="9"/>
            <rFont val="Tahoma"/>
            <family val="2"/>
          </rPr>
          <t>vvg:</t>
        </r>
        <r>
          <rPr>
            <sz val="9"/>
            <rFont val="Tahoma"/>
            <family val="2"/>
          </rPr>
          <t xml:space="preserve">
Nurodomas adresas, būklė po projekto įgyvendinimo, sąsajos su verslo vykdymu, pateikiamas paaiškinimas, kas bus atlikta paramos vietos projektui įgyvendinti lėšomis.</t>
        </r>
      </text>
    </comment>
    <comment ref="C8" authorId="0">
      <text>
        <r>
          <rPr>
            <b/>
            <sz val="9"/>
            <rFont val="Tahoma"/>
            <family val="2"/>
          </rPr>
          <t>vvg:</t>
        </r>
        <r>
          <rPr>
            <sz val="9"/>
            <rFont val="Tahoma"/>
            <family val="2"/>
          </rPr>
          <t xml:space="preserve">
Nurodomas unikalus Nr., valdymo pagrindas, adresas, esama būklė, sąsajos su verslo vykdymu, pateikiamas paaiškinimas, ar bus investuojama į jį iš prašomų paramos vietos projektui įgyvendinti lėšų.</t>
        </r>
      </text>
    </comment>
    <comment ref="D8" authorId="0">
      <text>
        <r>
          <rPr>
            <b/>
            <sz val="9"/>
            <rFont val="Tahoma"/>
            <family val="2"/>
          </rPr>
          <t>vvg:</t>
        </r>
        <r>
          <rPr>
            <sz val="9"/>
            <rFont val="Tahoma"/>
            <family val="2"/>
          </rPr>
          <t xml:space="preserve">
Nurodomas valdymo pagrindas, adresas, būklė po projekto įgyvendinimo, sąsajos su verslo vykdymu, pateikiamas paaiškinimas, kas bus atlikta paramos vietos projektui įgyvendinti lėšomis.</t>
        </r>
      </text>
    </comment>
    <comment ref="C9" authorId="0">
      <text>
        <r>
          <rPr>
            <b/>
            <sz val="9"/>
            <rFont val="Tahoma"/>
            <family val="2"/>
          </rPr>
          <t>vvg:</t>
        </r>
        <r>
          <rPr>
            <sz val="9"/>
            <rFont val="Tahoma"/>
            <family val="2"/>
          </rPr>
          <t xml:space="preserve">
Nurodoma, kokie įrenginiai, mechanizmai, reikalingi verslui vykdyti jau turimi, paaiškinama jų įsigijimo data ir esama būklė, pagrindžiamas poreikis keisti arba įsigyti naujų. </t>
        </r>
      </text>
    </comment>
    <comment ref="D9" authorId="0">
      <text>
        <r>
          <rPr>
            <b/>
            <sz val="9"/>
            <rFont val="Tahoma"/>
            <family val="2"/>
          </rPr>
          <t>vvg:</t>
        </r>
        <r>
          <rPr>
            <sz val="9"/>
            <rFont val="Tahoma"/>
            <family val="2"/>
          </rPr>
          <t xml:space="preserve">
Nurodoma, kokie įrenginiai, mechanizmai bus įsigyti iš paramos vietos projektui įgyvendinti lėšų, kokioms verslo vykdymo veikloms jie bus naudojami.</t>
        </r>
      </text>
    </comment>
    <comment ref="C10" authorId="0">
      <text>
        <r>
          <rPr>
            <b/>
            <sz val="9"/>
            <rFont val="Tahoma"/>
            <family val="2"/>
          </rPr>
          <t>vvg:</t>
        </r>
        <r>
          <rPr>
            <sz val="9"/>
            <rFont val="Tahoma"/>
            <family val="2"/>
          </rPr>
          <t xml:space="preserve">
Nurodoma, kokia esama susisiekimo infrastruktūra, paaiškinamas jos tinkamumas verslo plane nurodytoms veikloms vykdyti.</t>
        </r>
      </text>
    </comment>
    <comment ref="D10" authorId="0">
      <text>
        <r>
          <rPr>
            <b/>
            <sz val="9"/>
            <rFont val="Tahoma"/>
            <family val="2"/>
          </rPr>
          <t>vvg:</t>
        </r>
        <r>
          <rPr>
            <sz val="9"/>
            <rFont val="Tahoma"/>
            <family val="2"/>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text>
        <r>
          <rPr>
            <b/>
            <sz val="9"/>
            <rFont val="Tahoma"/>
            <family val="2"/>
          </rPr>
          <t>vvg:</t>
        </r>
        <r>
          <rPr>
            <sz val="9"/>
            <rFont val="Tahoma"/>
            <family val="2"/>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text>
        <r>
          <rPr>
            <b/>
            <sz val="9"/>
            <rFont val="Tahoma"/>
            <family val="2"/>
          </rPr>
          <t>vvg:</t>
        </r>
        <r>
          <rPr>
            <sz val="9"/>
            <rFont val="Tahoma"/>
            <family val="2"/>
          </rPr>
          <t xml:space="preserve">
Nurodoma, kokiais būdais ir kokiose rinkose vietos projekto vykdytojas ketina ieškoti naujų tiekėjų, teikiančių prekių gamybai ir (arba) paslaugų teikimui reikalingas žaliavas. </t>
        </r>
      </text>
    </comment>
    <comment ref="C12" authorId="0">
      <text>
        <r>
          <rPr>
            <b/>
            <sz val="9"/>
            <rFont val="Tahoma"/>
            <family val="2"/>
          </rPr>
          <t>vvg:</t>
        </r>
        <r>
          <rPr>
            <sz val="9"/>
            <rFont val="Tahoma"/>
            <family val="2"/>
          </rPr>
          <t xml:space="preserve">
Nurodoma, kokie veiksmai, būtini verslo vykdymui, yra atlikti iki paraiškos pateikimo dienos.</t>
        </r>
      </text>
    </comment>
    <comment ref="D12" authorId="0">
      <text>
        <r>
          <rPr>
            <b/>
            <sz val="9"/>
            <rFont val="Tahoma"/>
            <family val="2"/>
          </rPr>
          <t>vvg:</t>
        </r>
        <r>
          <rPr>
            <sz val="9"/>
            <rFont val="Tahoma"/>
            <family val="2"/>
          </rPr>
          <t xml:space="preserve">
Paaiškinama, kokie veiksmai bus atliekami vietos projekto įgyvendinimo metu, taip pat kontrolės laikotarpiu.</t>
        </r>
      </text>
    </comment>
    <comment ref="C14" authorId="0">
      <text>
        <r>
          <rPr>
            <b/>
            <sz val="9"/>
            <rFont val="Tahoma"/>
            <family val="2"/>
          </rPr>
          <t>vvg:</t>
        </r>
        <r>
          <rPr>
            <sz val="9"/>
            <rFont val="Tahoma"/>
            <family val="2"/>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text>
        <r>
          <rPr>
            <b/>
            <sz val="9"/>
            <rFont val="Tahoma"/>
            <family val="2"/>
          </rPr>
          <t>vvg:</t>
        </r>
        <r>
          <rPr>
            <sz val="9"/>
            <rFont val="Tahoma"/>
            <family val="2"/>
          </rPr>
          <t xml:space="preserve">
Informacija pateikiama šio verslo plano 3 dalyje.</t>
        </r>
      </text>
    </comment>
    <comment ref="C15" authorId="0">
      <text>
        <r>
          <rPr>
            <b/>
            <sz val="9"/>
            <rFont val="Tahoma"/>
            <family val="2"/>
          </rPr>
          <t>vvg:</t>
        </r>
        <r>
          <rPr>
            <sz val="9"/>
            <rFont val="Tahoma"/>
            <family val="2"/>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text>
        <r>
          <rPr>
            <b/>
            <sz val="9"/>
            <rFont val="Tahoma"/>
            <family val="2"/>
          </rPr>
          <t>vvg:</t>
        </r>
        <r>
          <rPr>
            <sz val="9"/>
            <rFont val="Tahoma"/>
            <family val="2"/>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text>
        <r>
          <rPr>
            <b/>
            <sz val="9"/>
            <rFont val="Tahoma"/>
            <family val="2"/>
          </rPr>
          <t>vvg:</t>
        </r>
        <r>
          <rPr>
            <sz val="9"/>
            <rFont val="Tahoma"/>
            <family val="2"/>
          </rPr>
          <t xml:space="preserve">
Rinkodara – vietos projekto vykdytojo taikomų priemonių sistema, apimanti gaminamos prekės ar teikiamos paslaugos kelią nuo jos idėjos iki vartotojo.</t>
        </r>
      </text>
    </comment>
    <comment ref="B3" authorId="0">
      <text>
        <r>
          <rPr>
            <b/>
            <sz val="9"/>
            <rFont val="Tahoma"/>
            <family val="2"/>
          </rPr>
          <t>vvg:</t>
        </r>
        <r>
          <rPr>
            <sz val="9"/>
            <rFont val="Tahoma"/>
            <family val="2"/>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text>
        <r>
          <rPr>
            <b/>
            <sz val="9"/>
            <rFont val="Tahoma"/>
            <family val="2"/>
          </rPr>
          <t>vvg:</t>
        </r>
        <r>
          <rPr>
            <sz val="9"/>
            <rFont val="Tahoma"/>
            <family val="2"/>
          </rPr>
          <t xml:space="preserve">
Nurodoma, kokie numatomi prekių ir (arba) paslaugų pardavimo būdai ir vietos, kokiais būdais ir priemonėmis prekės bus pristatomos į pardavimo vietas. </t>
        </r>
      </text>
    </comment>
    <comment ref="B10" authorId="0">
      <text>
        <r>
          <rPr>
            <b/>
            <sz val="9"/>
            <rFont val="Tahoma"/>
            <family val="2"/>
          </rPr>
          <t>vvg:</t>
        </r>
        <r>
          <rPr>
            <sz val="9"/>
            <rFont val="Tahoma"/>
            <family val="2"/>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text>
        <r>
          <rPr>
            <b/>
            <sz val="9"/>
            <rFont val="Tahoma"/>
            <family val="2"/>
          </rPr>
          <t>vvg:</t>
        </r>
        <r>
          <rPr>
            <sz val="9"/>
            <rFont val="Tahoma"/>
            <family val="2"/>
          </rPr>
          <t xml:space="preserve">
(pildoma verslo plėtros atveju)</t>
        </r>
      </text>
    </comment>
    <comment ref="B8" authorId="0">
      <text>
        <r>
          <rPr>
            <b/>
            <sz val="9"/>
            <rFont val="Tahoma"/>
            <family val="2"/>
          </rPr>
          <t>vvg:</t>
        </r>
        <r>
          <rPr>
            <sz val="9"/>
            <rFont val="Tahoma"/>
            <family val="2"/>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text>
        <r>
          <rPr>
            <b/>
            <sz val="9"/>
            <rFont val="Tahoma"/>
            <family val="2"/>
          </rPr>
          <t>vvg:</t>
        </r>
        <r>
          <rPr>
            <sz val="9"/>
            <rFont val="Tahoma"/>
            <family val="2"/>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text>
        <r>
          <rPr>
            <b/>
            <sz val="9"/>
            <rFont val="Tahoma"/>
            <family val="2"/>
          </rPr>
          <t>vvg:</t>
        </r>
        <r>
          <rPr>
            <sz val="9"/>
            <rFont val="Tahoma"/>
            <family val="2"/>
          </rPr>
          <t xml:space="preserve">
Nurodomos kitos pajamos, kurios sudaro nedidelę dalį pajamų ir nedetalizuojamos</t>
        </r>
      </text>
    </comment>
    <comment ref="B66" authorId="0">
      <text>
        <r>
          <rPr>
            <b/>
            <sz val="9"/>
            <rFont val="Tahoma"/>
            <family val="2"/>
          </rPr>
          <t>vvg:</t>
        </r>
        <r>
          <rPr>
            <sz val="9"/>
            <rFont val="Tahoma"/>
            <family val="2"/>
          </rPr>
          <t xml:space="preserve">
Kad gautume teisingus duomenis, pirmiausia turi būti užpildoma turto ir nusidėvėjimo lentelė</t>
        </r>
      </text>
    </comment>
    <comment ref="B70" authorId="0">
      <text>
        <r>
          <rPr>
            <b/>
            <sz val="9"/>
            <rFont val="Tahoma"/>
            <family val="2"/>
          </rPr>
          <t>vvg:</t>
        </r>
        <r>
          <rPr>
            <sz val="9"/>
            <rFont val="Tahoma"/>
            <family val="2"/>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text>
        <r>
          <rPr>
            <b/>
            <sz val="9"/>
            <rFont val="Tahoma"/>
            <family val="2"/>
          </rPr>
          <t>vvg:</t>
        </r>
        <r>
          <rPr>
            <sz val="9"/>
            <rFont val="Tahoma"/>
            <family val="2"/>
          </rPr>
          <t xml:space="preserve">
(pildoma verslo plėtros atveju)</t>
        </r>
      </text>
    </comment>
    <comment ref="B22" authorId="0">
      <text>
        <r>
          <rPr>
            <b/>
            <sz val="9"/>
            <rFont val="Tahoma"/>
            <family val="2"/>
          </rPr>
          <t>vvg:</t>
        </r>
        <r>
          <rPr>
            <sz val="9"/>
            <rFont val="Tahoma"/>
            <family val="2"/>
          </rPr>
          <t xml:space="preserve">
(5.2.1+5.2.2+5.2.3–5.2.4–5.2.5)</t>
        </r>
      </text>
    </comment>
    <comment ref="C26" authorId="0">
      <text>
        <r>
          <rPr>
            <b/>
            <sz val="9"/>
            <rFont val="Tahoma"/>
            <family val="2"/>
          </rPr>
          <t>vvg:</t>
        </r>
        <r>
          <rPr>
            <sz val="9"/>
            <rFont val="Tahoma"/>
            <family val="2"/>
          </rPr>
          <t xml:space="preserve">
(pildoma verslo plėtros atveju)</t>
        </r>
      </text>
    </comment>
    <comment ref="B32" authorId="0">
      <text>
        <r>
          <rPr>
            <b/>
            <sz val="9"/>
            <rFont val="Tahoma"/>
            <family val="2"/>
          </rPr>
          <t>vvg:</t>
        </r>
        <r>
          <rPr>
            <sz val="9"/>
            <rFont val="Tahoma"/>
            <family val="2"/>
          </rPr>
          <t xml:space="preserve">
(5.3.1+5.3.2–5.3.3)</t>
        </r>
      </text>
    </comment>
  </commentList>
</comments>
</file>

<file path=xl/comments6.xml><?xml version="1.0" encoding="utf-8"?>
<comments xmlns="http://schemas.openxmlformats.org/spreadsheetml/2006/main">
  <authors>
    <author>vvg</author>
  </authors>
  <commentList>
    <comment ref="B90" authorId="0">
      <text>
        <r>
          <rPr>
            <b/>
            <sz val="9"/>
            <rFont val="Tahoma"/>
            <family val="2"/>
          </rPr>
          <t>vvg:</t>
        </r>
        <r>
          <rPr>
            <sz val="9"/>
            <rFont val="Tahoma"/>
            <family val="2"/>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text>
        <r>
          <rPr>
            <b/>
            <sz val="9"/>
            <rFont val="Tahoma"/>
            <family val="2"/>
          </rPr>
          <t>vvg:</t>
        </r>
        <r>
          <rPr>
            <sz val="9"/>
            <rFont val="Tahoma"/>
            <family val="2"/>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<sst xmlns="http://schemas.openxmlformats.org/spreadsheetml/2006/main" count="1093" uniqueCount="704">
  <si>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</si>
  <si>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</si>
  <si>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</si>
  <si>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</si>
  <si>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</si>
  <si>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</si>
  <si>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</si>
  <si>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</si>
  <si>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</si>
  <si>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</si>
  <si>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</si>
  <si>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</si>
  <si>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</si>
  <si>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</si>
  <si>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</si>
  <si>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</si>
  <si>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</si>
  <si>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</si>
  <si>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</si>
  <si>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</si>
  <si>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</si>
  <si>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</si>
  <si>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</si>
  <si>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</si>
  <si>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</si>
  <si>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</si>
  <si>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</si>
  <si>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</si>
  <si>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</si>
  <si>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</si>
  <si>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</si>
  <si>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</si>
  <si>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</si>
  <si>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</si>
  <si>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</si>
  <si>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</si>
  <si>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</si>
  <si>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</si>
  <si>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</si>
  <si>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</si>
  <si>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</si>
  <si>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</si>
  <si>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</si>
  <si>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</si>
  <si>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</si>
  <si>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</si>
  <si>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</si>
  <si>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</si>
  <si>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</si>
  <si>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</si>
  <si>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</si>
  <si>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</si>
  <si>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</si>
  <si>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</si>
  <si>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</si>
  <si>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</si>
  <si>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</si>
  <si>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</si>
  <si>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</si>
  <si>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</si>
  <si>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</si>
  <si>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</si>
  <si>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</si>
  <si>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</si>
  <si>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</si>
  <si>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</si>
  <si>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</si>
  <si>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</si>
  <si>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</si>
  <si>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</si>
  <si>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</si>
  <si>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</si>
  <si>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</si>
  <si>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</si>
  <si>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</si>
  <si>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</si>
  <si>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</si>
  <si>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</si>
  <si>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scheme val="minor"/>
      </rPr>
      <t xml:space="preserve">bruto </t>
    </r>
    <r>
      <rPr>
        <sz val="11"/>
        <color theme="1"/>
        <rFont val="Calibri"/>
        <family val="2"/>
        <scheme val="minor"/>
      </rPr>
      <t xml:space="preserve">ir </t>
    </r>
    <r>
      <rPr>
        <i/>
        <sz val="11"/>
        <color theme="1"/>
        <rFont val="Calibri"/>
        <family val="2"/>
        <scheme val="minor"/>
      </rPr>
      <t xml:space="preserve">neto, </t>
    </r>
    <r>
      <rPr>
        <sz val="11"/>
        <color theme="1"/>
        <rFont val="Calibri"/>
        <family val="2"/>
        <scheme val="minor"/>
      </rPr>
      <t>Eur)</t>
    </r>
  </si>
  <si>
    <r>
      <t xml:space="preserve">Paklausos analizė. </t>
    </r>
    <r>
      <rPr>
        <sz val="11"/>
        <color theme="1"/>
        <rFont val="Calibri"/>
        <family val="2"/>
        <scheme val="minor"/>
      </rPr>
      <t>Verslo plane numatytų gaminti prekių ir (arba) teikti paslaugų paklausos analizė.</t>
    </r>
  </si>
  <si>
    <r>
      <t>Pasiūlos analizė.</t>
    </r>
    <r>
      <rPr>
        <sz val="11"/>
        <color theme="1"/>
        <rFont val="Calibri"/>
        <family val="2"/>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</si>
  <si>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</si>
  <si>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</si>
  <si>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</si>
  <si>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</si>
  <si>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</si>
  <si>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</si>
  <si>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</si>
  <si>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</si>
  <si>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</si>
  <si>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</si>
  <si>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</si>
  <si>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</si>
  <si>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</si>
  <si>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</si>
  <si>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</si>
  <si>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</si>
  <si>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</si>
  <si>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</si>
  <si>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</si>
  <si>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</si>
  <si>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</si>
  <si>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</si>
  <si>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</si>
  <si>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</si>
  <si>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</si>
  <si>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</si>
  <si>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</si>
  <si>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</si>
  <si>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</si>
  <si>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</si>
  <si>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</si>
  <si>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</si>
  <si>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</si>
  <si>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</si>
  <si>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</si>
  <si>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</si>
  <si>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</si>
  <si>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</si>
  <si>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</si>
  <si>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</si>
  <si>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</si>
  <si>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</si>
  <si>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</si>
  <si>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</si>
  <si>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</si>
  <si>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</si>
  <si>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</si>
  <si>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</si>
  <si>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</si>
  <si>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</si>
  <si>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</si>
  <si>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</si>
  <si>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</si>
  <si>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</si>
  <si>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</si>
  <si>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</si>
  <si>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</si>
  <si>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</si>
  <si>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</si>
  <si>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</si>
  <si>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</si>
  <si>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</si>
  <si>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</si>
  <si>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</si>
  <si>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</si>
  <si>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</si>
  <si>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</si>
  <si>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</si>
  <si>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</si>
  <si>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</si>
  <si>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</si>
  <si>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</si>
  <si>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</si>
  <si>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</si>
  <si>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</si>
  <si>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</si>
  <si>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</si>
  <si>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</si>
  <si>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</si>
  <si>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</si>
  <si>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</si>
  <si>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</si>
  <si>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</si>
  <si>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</si>
  <si>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</si>
  <si>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</si>
  <si>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</si>
  <si>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</si>
  <si>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</si>
  <si>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</si>
  <si>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</si>
  <si>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</si>
  <si>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</si>
  <si>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</si>
  <si>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</si>
  <si>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</si>
  <si>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</si>
  <si>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</si>
  <si>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</si>
  <si>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</si>
  <si>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</si>
  <si>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</si>
  <si>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</si>
  <si>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</si>
  <si>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</si>
  <si>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</si>
  <si>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</si>
  <si>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</si>
  <si>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</si>
  <si>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</si>
  <si>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</si>
  <si>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</si>
  <si>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</si>
  <si>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</si>
  <si>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</si>
  <si>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</si>
  <si>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</si>
  <si>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</si>
  <si>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</si>
  <si>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</si>
  <si>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</si>
  <si>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</si>
  <si>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</si>
  <si>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</si>
  <si>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</si>
  <si>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</si>
  <si>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</si>
  <si>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</si>
  <si>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</si>
  <si>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</si>
  <si>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</si>
  <si>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</si>
  <si>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</si>
  <si>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</si>
  <si>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</si>
  <si>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</si>
  <si>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</si>
  <si>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</si>
  <si>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</si>
  <si>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</si>
  <si>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</si>
  <si>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</si>
  <si>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</si>
  <si>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</si>
  <si>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</si>
  <si>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</si>
  <si>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</si>
  <si>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</si>
  <si>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</si>
  <si>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</si>
  <si>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</si>
  <si>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</si>
  <si>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</si>
  <si>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</si>
  <si>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</si>
  <si>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</si>
  <si>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</si>
  <si>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</si>
  <si>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</si>
  <si>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</si>
  <si>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</si>
  <si>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</si>
  <si>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</si>
  <si>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</si>
  <si>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</si>
  <si>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</si>
  <si>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</si>
  <si>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</si>
  <si>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</si>
  <si>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</si>
  <si>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</si>
  <si>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</si>
  <si>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</si>
  <si>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</si>
  <si>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</si>
  <si>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</si>
  <si>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</si>
  <si>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</si>
  <si>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</si>
  <si>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</si>
  <si>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</si>
  <si>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</si>
  <si>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</si>
  <si>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</si>
  <si>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</si>
  <si>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</si>
  <si>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</si>
  <si>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</si>
  <si>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</si>
  <si>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</si>
  <si>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</si>
  <si>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</si>
  <si>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</si>
  <si>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</si>
  <si>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</si>
  <si>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</si>
  <si>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</si>
  <si>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</si>
  <si>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</si>
  <si>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</si>
  <si>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</si>
  <si>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</si>
  <si>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</si>
  <si>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</si>
  <si>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</si>
  <si>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</si>
  <si>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</si>
  <si>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</si>
  <si>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</si>
  <si>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</si>
  <si>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</si>
  <si>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</si>
  <si>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</si>
  <si>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</si>
  <si>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</si>
  <si>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</si>
  <si>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</si>
  <si>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</si>
  <si>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</si>
  <si>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</si>
  <si>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</si>
  <si>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</si>
  <si>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</si>
  <si>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</si>
  <si>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</si>
  <si>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</si>
  <si>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</si>
  <si>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</si>
  <si>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</si>
  <si>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</si>
  <si>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</si>
  <si>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</si>
  <si>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</si>
  <si>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</si>
  <si>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</si>
  <si>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</si>
  <si>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</si>
  <si>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</si>
  <si>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</si>
  <si>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</si>
  <si>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</si>
  <si>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</si>
  <si>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</si>
  <si>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</si>
  <si>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</si>
  <si>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</si>
  <si>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</si>
  <si>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</si>
  <si>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</si>
  <si>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</si>
  <si>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</si>
  <si>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</si>
  <si>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</si>
  <si>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</si>
  <si>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</si>
  <si>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</si>
  <si>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</si>
  <si>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</si>
  <si>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</si>
  <si>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</si>
  <si>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</si>
  <si>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</si>
  <si>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</si>
  <si>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</si>
  <si>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</si>
  <si>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</si>
  <si>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</si>
  <si>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</si>
  <si>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</si>
  <si>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</si>
  <si>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</si>
  <si>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</si>
  <si>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</si>
  <si>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</si>
  <si>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</si>
  <si>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</si>
  <si>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scheme val="minor"/>
      </rPr>
      <t>ita:</t>
    </r>
  </si>
  <si>
    <t>Kita:</t>
  </si>
  <si>
    <t>VVG teritorijos dalis</t>
  </si>
  <si>
    <t>visa VVG teritorija</t>
  </si>
  <si>
    <t>Dalis Lietuvos Respublikos teritorijos</t>
  </si>
  <si>
    <t>Visa Lietuvos Respublikos teritorija</t>
  </si>
  <si>
    <r>
      <t>D</t>
    </r>
    <r>
      <rPr>
        <sz val="11"/>
        <color theme="1"/>
        <rFont val="Calibri"/>
        <family val="2"/>
        <scheme val="minor"/>
      </rPr>
      <t>alis ES teritorijos</t>
    </r>
  </si>
  <si>
    <r>
      <t>V</t>
    </r>
    <r>
      <rPr>
        <sz val="11"/>
        <color theme="1"/>
        <rFont val="Calibri"/>
        <family val="2"/>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</si>
  <si>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</si>
  <si>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</si>
  <si>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</si>
  <si>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</si>
  <si>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</si>
  <si>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</si>
  <si>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</si>
  <si>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</si>
  <si>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</si>
  <si>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</si>
  <si>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</si>
  <si>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</si>
  <si>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scheme val="minor"/>
      </rPr>
      <t xml:space="preserve"> </t>
    </r>
    <r>
      <rPr>
        <sz val="11"/>
        <color theme="1"/>
        <rFont val="Calibri"/>
        <family val="2"/>
        <scheme val="minor"/>
      </rPr>
      <t>negavę ES ir valstybės paramos per paskutinius trejus mokestinius metus</t>
    </r>
  </si>
  <si>
    <r>
      <t>Pareiškėjas ir (arba) su juo susiję ūkio subjektai,</t>
    </r>
    <r>
      <rPr>
        <b/>
        <sz val="11"/>
        <color theme="1"/>
        <rFont val="Calibri"/>
        <family val="2"/>
        <scheme val="minor"/>
      </rPr>
      <t xml:space="preserve"> </t>
    </r>
    <r>
      <rPr>
        <sz val="11"/>
        <color theme="1"/>
        <rFont val="Calibri"/>
        <family val="2"/>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</si>
  <si>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</si>
  <si>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</si>
  <si>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</si>
  <si>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</si>
  <si>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</si>
  <si>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</si>
  <si>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</si>
  <si>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</si>
  <si>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</si>
  <si>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</si>
  <si>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</si>
  <si>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</si>
  <si>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</si>
  <si>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</si>
  <si>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</si>
  <si>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</si>
  <si>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</si>
  <si>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</si>
  <si>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</si>
  <si>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</si>
  <si>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</si>
  <si>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</si>
  <si>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</si>
  <si>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</si>
  <si>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</si>
  <si>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</si>
  <si>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</si>
  <si>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</si>
  <si>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</si>
  <si>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</si>
  <si>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</si>
  <si>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</si>
  <si>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</si>
  <si>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</si>
  <si>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</si>
  <si>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</si>
  <si>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</si>
  <si>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</si>
  <si>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</si>
  <si>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</si>
  <si>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</si>
  <si>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</si>
  <si>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</si>
  <si>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</si>
  <si>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</si>
  <si>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</si>
  <si>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</si>
  <si>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</si>
  <si>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</si>
  <si>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</si>
  <si>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</si>
  <si>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</si>
  <si>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</si>
  <si>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</si>
  <si>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</si>
  <si>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</si>
  <si>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</si>
  <si>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</si>
  <si>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</si>
  <si>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</si>
  <si>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</si>
  <si>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</si>
  <si>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</si>
  <si>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</si>
  <si>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</si>
  <si>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</si>
  <si>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</si>
  <si>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</si>
  <si>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</si>
  <si>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</si>
  <si>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</si>
  <si>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</si>
  <si>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</si>
  <si>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</si>
  <si>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</si>
  <si>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</si>
  <si>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</si>
  <si>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</si>
  <si>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</si>
  <si>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</si>
  <si>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</si>
  <si>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</si>
  <si>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</si>
  <si>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</si>
  <si>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</si>
  <si>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</si>
  <si>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</si>
  <si>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</si>
  <si>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</si>
  <si>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</si>
  <si>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</si>
  <si>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</si>
  <si>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</si>
  <si>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</si>
  <si>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</si>
  <si>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</si>
  <si>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</si>
  <si>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</si>
  <si>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</si>
  <si>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</si>
  <si>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</si>
  <si>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</si>
  <si>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</si>
  <si>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</si>
  <si>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</si>
  <si>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</si>
  <si>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</si>
  <si>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</si>
  <si>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</si>
  <si>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</si>
  <si>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</si>
  <si>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</si>
  <si>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</si>
  <si>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</si>
  <si>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</si>
  <si>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</si>
  <si>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</si>
  <si>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</si>
  <si>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</si>
  <si>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</si>
  <si>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</si>
  <si>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</si>
  <si>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</si>
  <si>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</si>
  <si>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</si>
  <si>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</si>
  <si>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</si>
  <si>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</si>
  <si>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</si>
  <si>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</si>
  <si>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</si>
  <si>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</si>
  <si>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</si>
  <si>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</si>
  <si>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</si>
  <si>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</si>
  <si>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</si>
  <si>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</si>
  <si>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</si>
  <si>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</si>
  <si>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</si>
  <si>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</si>
  <si>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</si>
  <si>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</si>
  <si>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</si>
  <si>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</si>
  <si>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</si>
  <si>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</si>
  <si>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</si>
  <si>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</si>
  <si>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</si>
  <si>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</si>
  <si>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</si>
  <si>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</si>
  <si>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</si>
  <si>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</si>
  <si>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</si>
  <si>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</si>
  <si>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</si>
  <si>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</si>
  <si>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</si>
  <si>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</si>
  <si>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</si>
  <si>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</si>
  <si>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</si>
  <si>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</si>
  <si>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</si>
  <si>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</si>
  <si>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</si>
  <si>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</si>
  <si>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</si>
  <si>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</si>
  <si>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</si>
  <si>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</si>
  <si>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</si>
  <si>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</si>
  <si>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</si>
  <si>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</si>
  <si>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</si>
  <si>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</si>
  <si>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</si>
  <si>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</si>
  <si>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</si>
  <si>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</si>
  <si>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</si>
  <si>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</si>
  <si>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</si>
  <si>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</si>
  <si>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</si>
  <si>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</si>
  <si>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</si>
  <si>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</si>
  <si>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</si>
  <si>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</si>
  <si>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</si>
  <si>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</si>
  <si>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</si>
  <si>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</si>
  <si>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</si>
  <si>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</si>
  <si>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</si>
  <si>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</si>
  <si>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</si>
  <si>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</si>
  <si>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</si>
  <si>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</si>
  <si>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</si>
  <si>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</si>
  <si>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</si>
  <si>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</si>
  <si>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</si>
  <si>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</si>
  <si>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</si>
  <si>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</si>
  <si>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</si>
  <si>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</si>
  <si>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</si>
  <si>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</si>
  <si>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</si>
  <si>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</si>
  <si>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</si>
  <si>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</si>
  <si>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</si>
  <si>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</si>
  <si>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</si>
  <si>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</si>
  <si>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</si>
  <si>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</si>
  <si>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</si>
  <si>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</si>
  <si>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</si>
  <si>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</si>
  <si>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</si>
  <si>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</si>
  <si>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</si>
  <si>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</si>
  <si>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</si>
  <si>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</si>
  <si>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</si>
  <si>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</si>
  <si>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</si>
  <si>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</si>
  <si>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</si>
  <si>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</si>
  <si>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</si>
  <si>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</si>
  <si>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</si>
  <si>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</si>
  <si>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</si>
  <si>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</si>
  <si>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</si>
  <si>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</si>
  <si>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</si>
  <si>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</si>
  <si>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</si>
  <si>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</si>
  <si>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</si>
  <si>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</si>
  <si>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</si>
  <si>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</si>
  <si>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</si>
  <si>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</si>
  <si>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</si>
  <si>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</si>
  <si>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</si>
  <si>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</si>
  <si>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</si>
  <si>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</si>
  <si>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</si>
  <si>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scheme val="minor"/>
      </rPr>
      <t xml:space="preserve">(DOTACIJOS SUSIJUSIOS SU TURTU) </t>
    </r>
    <r>
      <rPr>
        <i/>
        <sz val="11"/>
        <color rgb="FF000000"/>
        <rFont val="Calibri"/>
        <family val="2"/>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</si>
  <si>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</si>
  <si>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</si>
  <si>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</si>
  <si>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</si>
  <si>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</si>
  <si>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</si>
  <si>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</si>
  <si>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</si>
  <si>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</si>
  <si>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</si>
  <si>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</si>
  <si>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</si>
  <si>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</si>
  <si>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</si>
  <si>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</si>
  <si>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</si>
  <si>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</si>
  <si>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</si>
  <si>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</si>
  <si>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</si>
  <si>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</si>
  <si>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</si>
  <si>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</si>
  <si>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</si>
  <si>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</si>
  <si>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</si>
  <si>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</si>
  <si>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</si>
  <si>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</si>
  <si>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</si>
  <si>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</si>
  <si>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</si>
  <si>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</si>
  <si>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</si>
  <si>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</si>
  <si>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</si>
  <si>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</si>
  <si>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</si>
  <si>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</si>
  <si>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</si>
  <si>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</si>
  <si>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</si>
  <si>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</si>
  <si>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</si>
  <si>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</si>
  <si>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</si>
  <si>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</si>
  <si>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</si>
  <si>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</si>
  <si>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</si>
  <si>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</si>
  <si>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r>
      <t>VPS priemonės „Veiklos įvairinimas ir plėtra kaimiškoje vietovėje“</t>
    </r>
    <r>
      <rPr>
        <sz val="11"/>
        <color theme="1"/>
        <rFont val="Arial"/>
        <family val="2"/>
      </rPr>
      <t xml:space="preserve"> </t>
    </r>
    <r>
      <rPr>
        <sz val="11"/>
        <color theme="1"/>
        <rFont val="Times New Roman"/>
        <family val="1"/>
      </rPr>
      <t>veiklos srities ,,Paslaugų verslo ir alternatyvių žemės ūkio veiklų skatinimas“  finansavimų sąlygų aprašo 2 priedas</t>
    </r>
  </si>
  <si>
    <t>Teikiamas pagal KUPIŠKIO RAJONO  vietos veiklos grupės  Kupiškio rajono 2016-2023 m. integruota vietos plėtros strategijos priemonę „Veiklos įvairinimas ir plėtra kaimiškopje vietovėje“ / veiklos sritį „Paslaugų verslo ir alternatyvių žemės ūkio veiklų skatinimas“, Nr.LEADER-19.2.-SAVA-5.1</t>
  </si>
  <si>
    <t>Kupiškis</t>
  </si>
  <si>
    <t>2022 m.          mėn.        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</si>
</sst>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8">
    <font>
      <sz val="11"/>
      <color theme="1"/>
      <name val="Calibri"/>
      <family val="2"/>
      <scheme val="minor"/>
    </font>
    <font>
      <sz val="10"/>
      <name val="Arial"/>
      <family val="2"/>
    </font>
    <font>
      <b/>
      <sz val="12"/>
      <color theme="1"/>
      <name val="Times New Roman"/>
      <family val="1"/>
    </font>
    <font>
      <sz val="9"/>
      <name val="Tahoma"/>
      <family val="2"/>
    </font>
    <font>
      <b/>
      <sz val="9"/>
      <name val="Tahoma"/>
      <family val="2"/>
    </font>
    <font>
      <b/>
      <sz val="11"/>
      <color theme="1"/>
      <name val="Calibri"/>
      <family val="2"/>
      <scheme val="minor"/>
    </font>
    <font>
      <b/>
      <sz val="11"/>
      <color rgb="FF000000"/>
      <name val="Calibri"/>
      <family val="2"/>
      <scheme val="minor"/>
    </font>
    <font>
      <i/>
      <sz val="11"/>
      <color theme="1"/>
      <name val="Calibri"/>
      <family val="2"/>
      <scheme val="minor"/>
    </font>
    <font>
      <i/>
      <sz val="11"/>
      <color rgb="FF000000"/>
      <name val="Calibri"/>
      <family val="2"/>
      <scheme val="minor"/>
    </font>
    <font>
      <sz val="11"/>
      <color rgb="FF000000"/>
      <name val="Calibri"/>
      <family val="2"/>
      <scheme val="minor"/>
    </font>
    <font>
      <b/>
      <i/>
      <sz val="11"/>
      <color rgb="FF000000"/>
      <name val="Calibri"/>
      <family val="2"/>
      <scheme val="minor"/>
    </font>
    <font>
      <b/>
      <i/>
      <sz val="11"/>
      <color theme="1"/>
      <name val="Calibri"/>
      <family val="2"/>
      <scheme val="minor"/>
    </font>
    <font>
      <i/>
      <sz val="10"/>
      <color rgb="FF000000"/>
      <name val="Calibri"/>
      <family val="2"/>
      <scheme val="minor"/>
    </font>
    <font>
      <i/>
      <sz val="10"/>
      <color theme="1"/>
      <name val="Calibri"/>
      <family val="2"/>
      <scheme val="minor"/>
    </font>
    <font>
      <sz val="9"/>
      <color theme="1"/>
      <name val="Calibri"/>
      <family val="2"/>
      <scheme val="minor"/>
    </font>
    <font>
      <sz val="11"/>
      <color rgb="FFFF0000"/>
      <name val="Calibri"/>
      <family val="2"/>
      <scheme val="minor"/>
    </font>
    <font>
      <b/>
      <i/>
      <sz val="11"/>
      <color rgb="FFFF0000"/>
      <name val="Calibri"/>
      <family val="2"/>
      <scheme val="minor"/>
    </font>
    <font>
      <i/>
      <sz val="11"/>
      <color rgb="FFFF0000"/>
      <name val="Calibri"/>
      <family val="2"/>
      <scheme val="minor"/>
    </font>
    <font>
      <sz val="11"/>
      <name val="Calibri"/>
      <family val="2"/>
      <scheme val="minor"/>
    </font>
    <font>
      <b/>
      <sz val="11"/>
      <name val="Calibri"/>
      <family val="2"/>
      <scheme val="minor"/>
    </font>
    <font>
      <b/>
      <i/>
      <sz val="11"/>
      <name val="Calibri"/>
      <family val="2"/>
      <scheme val="minor"/>
    </font>
    <font>
      <i/>
      <sz val="9"/>
      <color rgb="FF000000"/>
      <name val="Calibri"/>
      <family val="2"/>
      <scheme val="minor"/>
    </font>
    <font>
      <sz val="11"/>
      <color theme="1"/>
      <name val="Times New Roman"/>
      <family val="1"/>
    </font>
    <font>
      <sz val="11"/>
      <color theme="1"/>
      <name val="Arial"/>
      <family val="2"/>
    </font>
    <font>
      <b/>
      <sz val="11"/>
      <color rgb="FF000000"/>
      <name val="Times New Roman"/>
      <family val="1"/>
    </font>
    <font>
      <b/>
      <sz val="14"/>
      <color rgb="FF000000"/>
      <name val="Calibri"/>
      <family val="2"/>
      <scheme val="minor"/>
    </font>
    <font>
      <sz val="8"/>
      <color rgb="FF000000"/>
      <name val="Segoe UI"/>
      <family val="2"/>
    </font>
    <font>
      <b/>
      <sz val="8"/>
      <name val="Calibri"/>
      <family val="2"/>
    </font>
  </fonts>
  <fills count="9">
    <fill>
      <patternFill/>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bgColor indexed="64"/>
      </patternFill>
    </fill>
    <fill>
      <patternFill patternType="solid">
        <fgColor theme="8" tint="0.5999900102615356"/>
        <bgColor indexed="64"/>
      </patternFill>
    </fill>
    <fill>
      <patternFill patternType="solid">
        <fgColor theme="9" tint="0.5999900102615356"/>
        <bgColor indexed="64"/>
      </patternFill>
    </fill>
  </fills>
  <borders count="17">
    <border>
      <left/>
      <right/>
      <top/>
      <bottom/>
      <diagonal/>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style="thin"/>
      <right style="thin"/>
      <top/>
      <bottom style="thin"/>
    </border>
    <border>
      <left style="thin"/>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5"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5" fillId="3"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xf numFmtId="0" fontId="0" fillId="0" borderId="0" xfId="0" applyAlignment="1">
      <alignment horizontal="center" vertical="center" wrapText="1"/>
    </xf>
    <xf numFmtId="0" fontId="5" fillId="0" borderId="1" xfId="0" applyFont="1" applyBorder="1" applyAlignment="1">
      <alignment horizontal="left" vertical="top" wrapText="1"/>
    </xf>
    <xf numFmtId="0" fontId="5"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5" fillId="4" borderId="2"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5" fillId="3" borderId="1" xfId="0" applyNumberFormat="1" applyFont="1" applyFill="1" applyBorder="1" applyAlignment="1">
      <alignment horizontal="right" vertical="top" wrapText="1"/>
    </xf>
    <xf numFmtId="0" fontId="6" fillId="3"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6" fillId="3" borderId="1" xfId="0" applyFont="1" applyFill="1" applyBorder="1" applyAlignment="1">
      <alignment vertical="center" wrapText="1"/>
    </xf>
    <xf numFmtId="0" fontId="6" fillId="3" borderId="1" xfId="0" applyFont="1" applyFill="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2" fontId="9" fillId="0" borderId="1" xfId="0" applyNumberFormat="1" applyFont="1" applyBorder="1" applyAlignment="1">
      <alignment horizontal="right" vertical="center" wrapText="1"/>
    </xf>
    <xf numFmtId="0" fontId="5" fillId="3" borderId="2" xfId="0" applyFont="1" applyFill="1" applyBorder="1" applyAlignment="1">
      <alignment horizontal="center" vertical="center" wrapText="1"/>
    </xf>
    <xf numFmtId="0" fontId="5" fillId="0" borderId="0" xfId="0" applyFont="1"/>
    <xf numFmtId="0" fontId="6" fillId="2" borderId="1" xfId="0" applyFont="1" applyFill="1" applyBorder="1" applyAlignment="1">
      <alignment vertical="center" wrapText="1"/>
    </xf>
    <xf numFmtId="0" fontId="6" fillId="2" borderId="1" xfId="0" applyFont="1" applyFill="1" applyBorder="1" applyAlignment="1">
      <alignment horizontal="justify" vertical="center" wrapText="1"/>
    </xf>
    <xf numFmtId="2" fontId="6" fillId="3" borderId="1" xfId="0" applyNumberFormat="1" applyFont="1" applyFill="1" applyBorder="1" applyAlignment="1">
      <alignment horizontal="right" vertical="center" wrapText="1"/>
    </xf>
    <xf numFmtId="0" fontId="10" fillId="0" borderId="1" xfId="0" applyFont="1" applyBorder="1" applyAlignment="1">
      <alignment vertical="center" wrapText="1"/>
    </xf>
    <xf numFmtId="0" fontId="10" fillId="0" borderId="1" xfId="0" applyFont="1" applyBorder="1" applyAlignment="1">
      <alignment horizontal="justify" vertical="center" wrapText="1"/>
    </xf>
    <xf numFmtId="0" fontId="11" fillId="0" borderId="0" xfId="0" applyFont="1"/>
    <xf numFmtId="0" fontId="0" fillId="5" borderId="1" xfId="0" applyFill="1" applyBorder="1" applyAlignment="1" applyProtection="1">
      <alignment horizontal="left" vertical="top" wrapText="1"/>
      <protection locked="0"/>
    </xf>
    <xf numFmtId="0" fontId="5"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6" fillId="2" borderId="1" xfId="0" applyNumberFormat="1" applyFont="1" applyFill="1" applyBorder="1" applyAlignment="1">
      <alignment horizontal="right" vertical="center" wrapText="1"/>
    </xf>
    <xf numFmtId="1" fontId="6" fillId="3" borderId="1" xfId="0" applyNumberFormat="1" applyFont="1" applyFill="1" applyBorder="1" applyAlignment="1">
      <alignment horizontal="right" vertical="center" wrapText="1"/>
    </xf>
    <xf numFmtId="1" fontId="10" fillId="0" borderId="1" xfId="0" applyNumberFormat="1" applyFont="1" applyBorder="1" applyAlignment="1">
      <alignment horizontal="right" vertical="center" wrapText="1"/>
    </xf>
    <xf numFmtId="1" fontId="9" fillId="5" borderId="1" xfId="0" applyNumberFormat="1" applyFont="1" applyFill="1" applyBorder="1" applyAlignment="1" applyProtection="1">
      <alignment horizontal="right" vertical="center" wrapText="1"/>
      <protection locked="0"/>
    </xf>
    <xf numFmtId="1" fontId="9" fillId="0" borderId="1" xfId="0" applyNumberFormat="1" applyFont="1" applyBorder="1" applyAlignment="1">
      <alignment horizontal="right" vertical="center" wrapText="1"/>
    </xf>
    <xf numFmtId="1" fontId="6"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5" fillId="0" borderId="0" xfId="0" applyFont="1" applyAlignment="1">
      <alignment wrapText="1"/>
    </xf>
    <xf numFmtId="1" fontId="5"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5" fillId="0" borderId="0" xfId="0" applyFont="1" applyAlignment="1">
      <alignment horizontal="left" vertical="top" wrapText="1"/>
    </xf>
    <xf numFmtId="2" fontId="6"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2" fontId="9" fillId="5" borderId="1" xfId="0" applyNumberFormat="1" applyFont="1" applyFill="1" applyBorder="1" applyAlignment="1" applyProtection="1">
      <alignment horizontal="right" vertical="center" wrapText="1"/>
      <protection locked="0"/>
    </xf>
    <xf numFmtId="2" fontId="8" fillId="5" borderId="1" xfId="0" applyNumberFormat="1" applyFont="1" applyFill="1" applyBorder="1" applyAlignment="1" applyProtection="1">
      <alignment horizontal="right" vertical="center" wrapText="1"/>
      <protection locked="0"/>
    </xf>
    <xf numFmtId="1" fontId="6"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pplyProtection="1">
      <alignment horizontal="right" vertical="center" wrapText="1"/>
      <protection locked="0"/>
    </xf>
    <xf numFmtId="1" fontId="9"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5" fillId="2" borderId="1" xfId="0" applyNumberFormat="1" applyFont="1" applyFill="1" applyBorder="1" applyAlignment="1">
      <alignment horizontal="right" vertical="top" wrapText="1"/>
    </xf>
    <xf numFmtId="0" fontId="5" fillId="2" borderId="3" xfId="0" applyFont="1" applyFill="1" applyBorder="1" applyAlignment="1">
      <alignment vertical="top" wrapText="1"/>
    </xf>
    <xf numFmtId="0" fontId="11" fillId="0" borderId="1" xfId="0" applyFont="1" applyBorder="1" applyAlignment="1" applyProtection="1">
      <alignment horizontal="left" vertical="top" wrapText="1"/>
      <protection locked="0"/>
    </xf>
    <xf numFmtId="0" fontId="11" fillId="0" borderId="0" xfId="0" applyFont="1" applyAlignment="1" applyProtection="1">
      <alignment horizontal="left" vertical="top"/>
      <protection locked="0"/>
    </xf>
    <xf numFmtId="0" fontId="8" fillId="0" borderId="1" xfId="0" applyFont="1" applyBorder="1" applyAlignment="1">
      <alignment vertical="center" wrapText="1"/>
    </xf>
    <xf numFmtId="0" fontId="8" fillId="0" borderId="1" xfId="0" applyFont="1" applyBorder="1" applyAlignment="1">
      <alignment horizontal="justify" vertical="center" wrapText="1"/>
    </xf>
    <xf numFmtId="1" fontId="8" fillId="0" borderId="1" xfId="0" applyNumberFormat="1" applyFont="1" applyBorder="1" applyAlignment="1">
      <alignment horizontal="right" vertical="center" wrapText="1"/>
    </xf>
    <xf numFmtId="0" fontId="7" fillId="0" borderId="0" xfId="0" applyFont="1"/>
    <xf numFmtId="0" fontId="12" fillId="0" borderId="1" xfId="0" applyFont="1" applyBorder="1" applyAlignment="1">
      <alignment vertical="center" wrapText="1"/>
    </xf>
    <xf numFmtId="0" fontId="12" fillId="0" borderId="1" xfId="0" applyFont="1" applyBorder="1" applyAlignment="1">
      <alignment horizontal="justify" vertical="center" wrapText="1"/>
    </xf>
    <xf numFmtId="1" fontId="12" fillId="5" borderId="1" xfId="0" applyNumberFormat="1" applyFont="1" applyFill="1" applyBorder="1" applyAlignment="1" applyProtection="1">
      <alignment horizontal="right" vertical="center" wrapText="1"/>
      <protection locked="0"/>
    </xf>
    <xf numFmtId="0" fontId="13" fillId="0" borderId="0" xfId="0" applyFont="1"/>
    <xf numFmtId="0" fontId="5" fillId="0" borderId="0" xfId="0" applyFont="1" applyAlignment="1">
      <alignment horizontal="center" wrapText="1"/>
    </xf>
    <xf numFmtId="1" fontId="5" fillId="0" borderId="0" xfId="0" applyNumberFormat="1" applyFont="1" applyAlignment="1">
      <alignment horizontal="center"/>
    </xf>
    <xf numFmtId="0" fontId="5"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5" fillId="4" borderId="1" xfId="0" applyFont="1" applyFill="1" applyBorder="1" applyAlignment="1">
      <alignment horizontal="left" vertical="top" wrapText="1"/>
    </xf>
    <xf numFmtId="0" fontId="5" fillId="0" borderId="0" xfId="0" applyFont="1" applyProtection="1">
      <protection locked="0"/>
    </xf>
    <xf numFmtId="0" fontId="14" fillId="4" borderId="1" xfId="0" applyFont="1" applyFill="1" applyBorder="1" applyAlignment="1">
      <alignment horizontal="left" vertical="top" wrapText="1"/>
    </xf>
    <xf numFmtId="0" fontId="0" fillId="4" borderId="2"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5" fillId="0" borderId="0" xfId="0" applyFont="1" applyAlignment="1">
      <alignment horizontal="left" vertical="top"/>
    </xf>
    <xf numFmtId="2" fontId="5" fillId="4" borderId="1" xfId="0" applyNumberFormat="1" applyFont="1" applyFill="1" applyBorder="1" applyAlignment="1">
      <alignment horizontal="right" vertical="top" wrapText="1"/>
    </xf>
    <xf numFmtId="2" fontId="9" fillId="5" borderId="0" xfId="0" applyNumberFormat="1" applyFont="1" applyFill="1" applyAlignment="1" applyProtection="1">
      <alignment horizontal="center" vertical="center" wrapText="1"/>
      <protection locked="0"/>
    </xf>
    <xf numFmtId="0" fontId="15" fillId="0" borderId="0" xfId="0" applyFont="1" applyAlignment="1">
      <alignment horizontal="left" vertical="top"/>
    </xf>
    <xf numFmtId="0" fontId="15" fillId="0" borderId="0" xfId="0" applyFont="1" applyAlignment="1">
      <alignment horizontal="left" vertical="center"/>
    </xf>
    <xf numFmtId="0" fontId="15" fillId="0" borderId="0" xfId="0" applyFont="1"/>
    <xf numFmtId="0" fontId="16" fillId="0" borderId="0" xfId="0" applyFont="1"/>
    <xf numFmtId="1" fontId="15" fillId="5" borderId="1" xfId="0" applyNumberFormat="1" applyFont="1" applyFill="1" applyBorder="1" applyAlignment="1" applyProtection="1">
      <alignment horizontal="right" vertical="center" wrapText="1"/>
      <protection locked="0"/>
    </xf>
    <xf numFmtId="0" fontId="17" fillId="0" borderId="0" xfId="0" applyFont="1"/>
    <xf numFmtId="0" fontId="18" fillId="4" borderId="1" xfId="0" applyFont="1" applyFill="1" applyBorder="1" applyAlignment="1">
      <alignment horizontal="left" vertical="top" wrapText="1"/>
    </xf>
    <xf numFmtId="0" fontId="18"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8" fillId="0" borderId="1" xfId="0" applyFont="1" applyBorder="1" applyAlignment="1">
      <alignment horizontal="left" vertical="top" wrapText="1"/>
    </xf>
    <xf numFmtId="2" fontId="18" fillId="4" borderId="1" xfId="0" applyNumberFormat="1" applyFont="1" applyFill="1" applyBorder="1" applyAlignment="1">
      <alignment horizontal="right" vertical="top" wrapText="1"/>
    </xf>
    <xf numFmtId="0" fontId="19" fillId="3" borderId="1" xfId="0" applyFont="1" applyFill="1" applyBorder="1" applyAlignment="1">
      <alignment horizontal="center" vertical="center" wrapText="1"/>
    </xf>
    <xf numFmtId="2" fontId="5" fillId="6" borderId="1" xfId="0" applyNumberFormat="1" applyFont="1" applyFill="1" applyBorder="1" applyAlignment="1">
      <alignment horizontal="center" vertical="top" wrapText="1"/>
    </xf>
    <xf numFmtId="2" fontId="5" fillId="6" borderId="1" xfId="0" applyNumberFormat="1" applyFont="1" applyFill="1" applyBorder="1" applyAlignment="1">
      <alignment horizontal="right" vertical="top" wrapText="1"/>
    </xf>
    <xf numFmtId="0" fontId="5" fillId="6" borderId="1"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1" fontId="10" fillId="5" borderId="1" xfId="0" applyNumberFormat="1" applyFont="1" applyFill="1" applyBorder="1" applyAlignment="1" applyProtection="1">
      <alignment horizontal="right" vertical="center" wrapText="1"/>
      <protection locked="0"/>
    </xf>
    <xf numFmtId="1" fontId="19" fillId="3" borderId="1" xfId="0" applyNumberFormat="1" applyFont="1" applyFill="1" applyBorder="1" applyAlignment="1">
      <alignment horizontal="right" vertical="center" wrapText="1"/>
    </xf>
    <xf numFmtId="1" fontId="20" fillId="0" borderId="1" xfId="0" applyNumberFormat="1" applyFont="1" applyBorder="1" applyAlignment="1">
      <alignment horizontal="right" vertical="center" wrapText="1"/>
    </xf>
    <xf numFmtId="2" fontId="21" fillId="0" borderId="1" xfId="0" applyNumberFormat="1" applyFont="1" applyBorder="1" applyAlignment="1">
      <alignment horizontal="right" vertical="center" wrapText="1"/>
    </xf>
    <xf numFmtId="1" fontId="18" fillId="0" borderId="1" xfId="0" applyNumberFormat="1" applyFont="1" applyBorder="1" applyAlignment="1">
      <alignment horizontal="right" vertical="center" wrapText="1"/>
    </xf>
    <xf numFmtId="0" fontId="19" fillId="0" borderId="1" xfId="0" applyFont="1" applyBorder="1" applyAlignment="1">
      <alignment horizontal="left" vertical="top" wrapText="1"/>
    </xf>
    <xf numFmtId="0" fontId="0" fillId="4" borderId="3" xfId="0" applyFill="1" applyBorder="1" applyAlignment="1">
      <alignment horizontal="left" vertical="top" wrapText="1"/>
    </xf>
    <xf numFmtId="2" fontId="18" fillId="4" borderId="3" xfId="0" applyNumberFormat="1" applyFont="1" applyFill="1" applyBorder="1" applyAlignment="1">
      <alignment horizontal="right" vertical="top" wrapText="1"/>
    </xf>
    <xf numFmtId="0" fontId="5" fillId="3" borderId="6" xfId="0" applyFont="1" applyFill="1" applyBorder="1" applyAlignment="1">
      <alignment horizontal="left" vertical="top" wrapText="1"/>
    </xf>
    <xf numFmtId="0" fontId="0" fillId="4" borderId="7" xfId="0" applyFill="1" applyBorder="1" applyAlignment="1">
      <alignment horizontal="left" vertical="top" wrapText="1"/>
    </xf>
    <xf numFmtId="2" fontId="0" fillId="4" borderId="8" xfId="0" applyNumberFormat="1" applyFill="1" applyBorder="1" applyAlignment="1">
      <alignment horizontal="right" vertical="top" wrapText="1"/>
    </xf>
    <xf numFmtId="0" fontId="0" fillId="4" borderId="9" xfId="0" applyFill="1" applyBorder="1" applyAlignment="1">
      <alignment horizontal="left" vertical="top" wrapText="1"/>
    </xf>
    <xf numFmtId="0" fontId="0" fillId="4" borderId="10" xfId="0" applyFill="1" applyBorder="1" applyAlignment="1">
      <alignment horizontal="left" vertical="top" wrapText="1"/>
    </xf>
    <xf numFmtId="2" fontId="0" fillId="4" borderId="10" xfId="0" applyNumberFormat="1" applyFill="1" applyBorder="1" applyAlignment="1">
      <alignment horizontal="right" vertical="top" wrapText="1"/>
    </xf>
    <xf numFmtId="2" fontId="0" fillId="4" borderId="11" xfId="0" applyNumberFormat="1" applyFill="1" applyBorder="1" applyAlignment="1">
      <alignment horizontal="right" vertical="top" wrapText="1"/>
    </xf>
    <xf numFmtId="0" fontId="0" fillId="4" borderId="2"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5" fillId="4" borderId="2" xfId="0" applyFont="1" applyFill="1" applyBorder="1" applyAlignment="1">
      <alignment vertical="top" wrapText="1"/>
    </xf>
    <xf numFmtId="0" fontId="5" fillId="4" borderId="4" xfId="0" applyFont="1" applyFill="1" applyBorder="1" applyAlignment="1">
      <alignment vertical="top" wrapText="1"/>
    </xf>
    <xf numFmtId="0" fontId="6" fillId="0" borderId="0" xfId="0" applyFont="1" applyAlignment="1">
      <alignment vertical="center" wrapText="1"/>
    </xf>
    <xf numFmtId="0" fontId="6" fillId="0" borderId="0" xfId="0" applyFont="1" applyAlignment="1">
      <alignment horizontal="justify" vertical="center" wrapText="1"/>
    </xf>
    <xf numFmtId="1" fontId="6" fillId="0" borderId="0" xfId="0" applyNumberFormat="1" applyFont="1" applyAlignment="1" applyProtection="1">
      <alignment horizontal="right" vertical="center" wrapText="1"/>
      <protection locked="0"/>
    </xf>
    <xf numFmtId="0" fontId="9" fillId="0" borderId="0" xfId="0" applyFont="1" applyAlignment="1">
      <alignment vertical="center" wrapText="1"/>
    </xf>
    <xf numFmtId="0" fontId="9" fillId="0" borderId="0" xfId="0" applyFont="1" applyAlignment="1">
      <alignment horizontal="justify" vertical="center" wrapText="1"/>
    </xf>
    <xf numFmtId="1" fontId="9"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4" fillId="0" borderId="0" xfId="0" applyFont="1"/>
    <xf numFmtId="0" fontId="14" fillId="0" borderId="0" xfId="0" applyFont="1" applyAlignment="1">
      <alignment horizontal="center" wrapText="1"/>
    </xf>
    <xf numFmtId="165" fontId="18" fillId="5" borderId="1" xfId="0" applyNumberFormat="1" applyFont="1" applyFill="1" applyBorder="1" applyAlignment="1" applyProtection="1">
      <alignment horizontal="right" vertical="center" wrapText="1"/>
      <protection locked="0"/>
    </xf>
    <xf numFmtId="2" fontId="9"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 fontId="10"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2" fillId="0" borderId="0" xfId="0" applyFont="1" applyAlignment="1">
      <alignment horizontal="left" wrapText="1" indent="15"/>
    </xf>
    <xf numFmtId="0" fontId="5" fillId="2" borderId="1" xfId="0" applyFont="1" applyFill="1" applyBorder="1" applyAlignment="1">
      <alignment horizontal="left" vertical="top" wrapText="1"/>
    </xf>
    <xf numFmtId="0" fontId="0" fillId="0" borderId="3"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5"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5" fillId="3"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25" fillId="0" borderId="0" xfId="0" applyFont="1" applyAlignment="1">
      <alignment horizontal="center" vertical="center" wrapText="1"/>
    </xf>
    <xf numFmtId="0" fontId="6"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24" fillId="0" borderId="0" xfId="0" applyFont="1" applyFill="1" applyBorder="1" applyAlignment="1">
      <alignment horizontal="center" vertical="center" wrapText="1"/>
    </xf>
    <xf numFmtId="0" fontId="0" fillId="5" borderId="2"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6"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11" fillId="5" borderId="2" xfId="0" applyFont="1" applyFill="1" applyBorder="1" applyAlignment="1" applyProtection="1">
      <alignment horizontal="left" vertical="top" wrapText="1"/>
      <protection locked="0"/>
    </xf>
    <xf numFmtId="0" fontId="11" fillId="5" borderId="4" xfId="0" applyFont="1" applyFill="1" applyBorder="1" applyAlignment="1" applyProtection="1">
      <alignment horizontal="left" vertical="top" wrapText="1"/>
      <protection locked="0"/>
    </xf>
    <xf numFmtId="0" fontId="11" fillId="5" borderId="5" xfId="0" applyFont="1" applyFill="1" applyBorder="1" applyAlignment="1" applyProtection="1">
      <alignment horizontal="left" vertical="top" wrapText="1"/>
      <protection locked="0"/>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5" xfId="0" applyFont="1" applyFill="1" applyBorder="1" applyAlignment="1">
      <alignment horizontal="center" vertical="top" wrapText="1"/>
    </xf>
    <xf numFmtId="0" fontId="0" fillId="4" borderId="2"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2" fontId="9" fillId="5" borderId="2" xfId="0" applyNumberFormat="1" applyFont="1" applyFill="1" applyBorder="1" applyAlignment="1" applyProtection="1">
      <alignment horizontal="right" vertical="center" wrapText="1"/>
      <protection locked="0"/>
    </xf>
    <xf numFmtId="2" fontId="9" fillId="5" borderId="4" xfId="0" applyNumberFormat="1" applyFont="1" applyFill="1" applyBorder="1" applyAlignment="1" applyProtection="1">
      <alignment horizontal="right" vertical="center" wrapText="1"/>
      <protection locked="0"/>
    </xf>
    <xf numFmtId="2" fontId="9" fillId="5" borderId="5"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4" xfId="0" applyFill="1" applyBorder="1" applyAlignment="1" applyProtection="1">
      <alignment horizontal="left" vertical="top" wrapText="1"/>
      <protection locked="0"/>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2" fontId="5" fillId="4" borderId="1" xfId="0" applyNumberFormat="1" applyFont="1" applyFill="1" applyBorder="1" applyAlignment="1">
      <alignment horizontal="right" vertical="top" wrapText="1"/>
    </xf>
    <xf numFmtId="0" fontId="5" fillId="4" borderId="1" xfId="0" applyFont="1" applyFill="1" applyBorder="1" applyAlignment="1">
      <alignment horizontal="right" vertical="top"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6" borderId="2" xfId="0" applyFont="1" applyFill="1" applyBorder="1" applyAlignment="1">
      <alignment horizontal="left" vertical="top" wrapText="1"/>
    </xf>
    <xf numFmtId="0" fontId="5" fillId="6" borderId="4" xfId="0" applyFont="1" applyFill="1" applyBorder="1" applyAlignment="1">
      <alignment horizontal="left" vertical="top" wrapText="1"/>
    </xf>
    <xf numFmtId="0" fontId="5" fillId="6" borderId="5"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right" vertical="top" wrapText="1"/>
    </xf>
    <xf numFmtId="0" fontId="5" fillId="3" borderId="4" xfId="0" applyFont="1" applyFill="1" applyBorder="1" applyAlignment="1">
      <alignment horizontal="right" vertical="top" wrapText="1"/>
    </xf>
    <xf numFmtId="0" fontId="5" fillId="3" borderId="5" xfId="0" applyFont="1" applyFill="1" applyBorder="1" applyAlignment="1">
      <alignment horizontal="right" vertical="top" wrapText="1"/>
    </xf>
    <xf numFmtId="0" fontId="5" fillId="3" borderId="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6" fillId="7" borderId="1" xfId="0" applyFont="1" applyFill="1" applyBorder="1" applyAlignment="1">
      <alignment horizontal="justify" vertical="center" wrapText="1"/>
    </xf>
    <xf numFmtId="0" fontId="19" fillId="2" borderId="1" xfId="0" applyFont="1" applyFill="1" applyBorder="1" applyAlignment="1">
      <alignment vertical="center" wrapText="1"/>
    </xf>
    <xf numFmtId="0" fontId="6" fillId="3" borderId="1" xfId="0" applyFont="1" applyFill="1" applyBorder="1" applyAlignment="1">
      <alignment horizontal="center" vertical="center" wrapText="1"/>
    </xf>
    <xf numFmtId="0" fontId="6" fillId="7" borderId="1" xfId="0" applyFont="1" applyFill="1" applyBorder="1" applyAlignment="1">
      <alignment vertical="center" wrapText="1"/>
    </xf>
    <xf numFmtId="1" fontId="6" fillId="5" borderId="3" xfId="0" applyNumberFormat="1" applyFont="1" applyFill="1" applyBorder="1" applyAlignment="1" applyProtection="1">
      <alignment horizontal="center" vertical="center" wrapText="1"/>
      <protection locked="0"/>
    </xf>
    <xf numFmtId="1" fontId="6" fillId="5" borderId="12" xfId="0" applyNumberFormat="1" applyFont="1" applyFill="1" applyBorder="1" applyAlignment="1" applyProtection="1">
      <alignment horizontal="center" vertical="center" wrapText="1"/>
      <protection locked="0"/>
    </xf>
    <xf numFmtId="1" fontId="6" fillId="5" borderId="13" xfId="0" applyNumberFormat="1" applyFont="1" applyFill="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dxfs count="19">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8"/>
      <tableStyleElement type="headerRow" dxfId="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71"/>
  <sheetViews>
    <sheetView tabSelected="1" zoomScale="90" zoomScaleNormal="90" workbookViewId="0" topLeftCell="A1">
      <selection activeCell="C72" sqref="C72"/>
    </sheetView>
  </sheetViews>
  <sheetFormatPr defaultColWidth="8.8515625" defaultRowHeight="15"/>
  <cols>
    <col min="1" max="1" width="9.140625" style="2" customWidth="1"/>
    <col min="2" max="2" width="34.7109375" style="2" customWidth="1"/>
    <col min="3" max="3" width="18.8515625" style="2" customWidth="1"/>
    <col min="4" max="4" width="45.28125" style="2" customWidth="1"/>
    <col min="5" max="16384" width="8.8515625" style="3" customWidth="1"/>
  </cols>
  <sheetData>
    <row r="1" spans="1:4" ht="15">
      <c r="A1" s="167" t="s">
        <v>686</v>
      </c>
      <c r="B1" s="167"/>
      <c r="C1" s="167"/>
      <c r="D1" s="167"/>
    </row>
    <row r="2" ht="120">
      <c r="D2" s="152" t="s">
        <v>700</v>
      </c>
    </row>
    <row r="3" spans="1:4" ht="18.75">
      <c r="A3" s="166" t="s">
        <v>81</v>
      </c>
      <c r="B3" s="166"/>
      <c r="C3" s="166"/>
      <c r="D3" s="166"/>
    </row>
    <row r="4" ht="0.75" customHeight="1">
      <c r="A4" s="14"/>
    </row>
    <row r="5" spans="1:4" ht="58.5" customHeight="1">
      <c r="A5" s="169" t="s">
        <v>701</v>
      </c>
      <c r="B5" s="169"/>
      <c r="C5" s="169"/>
      <c r="D5" s="169"/>
    </row>
    <row r="6" ht="15.75">
      <c r="A6" s="15"/>
    </row>
    <row r="7" spans="1:4" s="13" customFormat="1" ht="15">
      <c r="A7" s="168" t="s">
        <v>703</v>
      </c>
      <c r="B7" s="168"/>
      <c r="C7" s="168"/>
      <c r="D7" s="168"/>
    </row>
    <row r="8" spans="1:4" s="13" customFormat="1" ht="15.75">
      <c r="A8" s="14"/>
      <c r="B8" s="16"/>
      <c r="C8" s="95" t="s">
        <v>702</v>
      </c>
      <c r="D8" s="16"/>
    </row>
    <row r="9" ht="15.75">
      <c r="A9" s="15"/>
    </row>
    <row r="10" spans="1:4" ht="15">
      <c r="A10" s="4" t="s">
        <v>0</v>
      </c>
      <c r="B10" s="165" t="s">
        <v>1</v>
      </c>
      <c r="C10" s="165"/>
      <c r="D10" s="165"/>
    </row>
    <row r="11" spans="1:4" ht="15">
      <c r="A11" s="4" t="s">
        <v>2</v>
      </c>
      <c r="B11" s="153" t="s">
        <v>3</v>
      </c>
      <c r="C11" s="153"/>
      <c r="D11" s="153"/>
    </row>
    <row r="12" spans="1:4" ht="30">
      <c r="A12" s="6" t="s">
        <v>4</v>
      </c>
      <c r="B12" s="6" t="s">
        <v>5</v>
      </c>
      <c r="C12" s="158" t="s">
        <v>356</v>
      </c>
      <c r="D12" s="158"/>
    </row>
    <row r="13" spans="1:4" ht="30">
      <c r="A13" s="6" t="s">
        <v>6</v>
      </c>
      <c r="B13" s="6" t="s">
        <v>7</v>
      </c>
      <c r="C13" s="158" t="s">
        <v>356</v>
      </c>
      <c r="D13" s="158"/>
    </row>
    <row r="14" spans="1:4" ht="14.45" customHeight="1">
      <c r="A14" s="6" t="s">
        <v>8</v>
      </c>
      <c r="B14" s="6" t="s">
        <v>9</v>
      </c>
      <c r="C14" s="158" t="s">
        <v>356</v>
      </c>
      <c r="D14" s="158"/>
    </row>
    <row r="15" spans="1:4" ht="15">
      <c r="A15" s="157" t="s">
        <v>10</v>
      </c>
      <c r="B15" s="157" t="s">
        <v>11</v>
      </c>
      <c r="C15" s="164"/>
      <c r="D15" s="164"/>
    </row>
    <row r="16" spans="1:4" ht="15">
      <c r="A16" s="157"/>
      <c r="B16" s="157"/>
      <c r="C16" s="164"/>
      <c r="D16" s="164"/>
    </row>
    <row r="17" spans="1:4" ht="15">
      <c r="A17" s="157"/>
      <c r="B17" s="157"/>
      <c r="C17" s="164"/>
      <c r="D17" s="164"/>
    </row>
    <row r="18" spans="1:4" s="57" customFormat="1" ht="15">
      <c r="A18" s="154" t="s">
        <v>340</v>
      </c>
      <c r="B18" s="162" t="s">
        <v>44</v>
      </c>
      <c r="C18" s="56" t="s">
        <v>12</v>
      </c>
      <c r="D18" s="42"/>
    </row>
    <row r="19" spans="1:4" s="57" customFormat="1" ht="15">
      <c r="A19" s="155"/>
      <c r="B19" s="162"/>
      <c r="C19" s="56" t="s">
        <v>13</v>
      </c>
      <c r="D19" s="42"/>
    </row>
    <row r="20" spans="1:4" s="57" customFormat="1" ht="15">
      <c r="A20" s="155"/>
      <c r="B20" s="162"/>
      <c r="C20" s="56" t="s">
        <v>14</v>
      </c>
      <c r="D20" s="42"/>
    </row>
    <row r="21" spans="1:4" s="57" customFormat="1" ht="15">
      <c r="A21" s="155"/>
      <c r="B21" s="162"/>
      <c r="C21" s="56" t="s">
        <v>15</v>
      </c>
      <c r="D21" s="42"/>
    </row>
    <row r="22" spans="1:4" s="57" customFormat="1" ht="15">
      <c r="A22" s="155"/>
      <c r="B22" s="162"/>
      <c r="C22" s="56" t="s">
        <v>16</v>
      </c>
      <c r="D22" s="42"/>
    </row>
    <row r="23" spans="1:4" s="57" customFormat="1" ht="29.45" customHeight="1">
      <c r="A23" s="156"/>
      <c r="B23" s="162"/>
      <c r="C23" s="56" t="s">
        <v>17</v>
      </c>
      <c r="D23" s="42"/>
    </row>
    <row r="24" spans="1:4" s="57" customFormat="1" ht="15">
      <c r="A24" s="154" t="s">
        <v>388</v>
      </c>
      <c r="B24" s="162" t="s">
        <v>44</v>
      </c>
      <c r="C24" s="56" t="s">
        <v>12</v>
      </c>
      <c r="D24" s="42"/>
    </row>
    <row r="25" spans="1:4" s="57" customFormat="1" ht="15">
      <c r="A25" s="155"/>
      <c r="B25" s="162"/>
      <c r="C25" s="56" t="s">
        <v>13</v>
      </c>
      <c r="D25" s="42"/>
    </row>
    <row r="26" spans="1:4" s="57" customFormat="1" ht="15">
      <c r="A26" s="155"/>
      <c r="B26" s="162"/>
      <c r="C26" s="56" t="s">
        <v>14</v>
      </c>
      <c r="D26" s="42"/>
    </row>
    <row r="27" spans="1:4" s="57" customFormat="1" ht="15">
      <c r="A27" s="155"/>
      <c r="B27" s="162"/>
      <c r="C27" s="56" t="s">
        <v>15</v>
      </c>
      <c r="D27" s="42"/>
    </row>
    <row r="28" spans="1:4" s="57" customFormat="1" ht="15">
      <c r="A28" s="155"/>
      <c r="B28" s="162"/>
      <c r="C28" s="56" t="s">
        <v>16</v>
      </c>
      <c r="D28" s="42"/>
    </row>
    <row r="29" spans="1:4" s="57" customFormat="1" ht="29.45" customHeight="1">
      <c r="A29" s="156"/>
      <c r="B29" s="162"/>
      <c r="C29" s="56" t="s">
        <v>17</v>
      </c>
      <c r="D29" s="42"/>
    </row>
    <row r="30" spans="1:4" s="57" customFormat="1" ht="15">
      <c r="A30" s="154" t="s">
        <v>389</v>
      </c>
      <c r="B30" s="162" t="s">
        <v>44</v>
      </c>
      <c r="C30" s="56" t="s">
        <v>12</v>
      </c>
      <c r="D30" s="42"/>
    </row>
    <row r="31" spans="1:4" s="57" customFormat="1" ht="15">
      <c r="A31" s="155"/>
      <c r="B31" s="162"/>
      <c r="C31" s="56" t="s">
        <v>13</v>
      </c>
      <c r="D31" s="42"/>
    </row>
    <row r="32" spans="1:4" s="57" customFormat="1" ht="15">
      <c r="A32" s="155"/>
      <c r="B32" s="162"/>
      <c r="C32" s="56" t="s">
        <v>14</v>
      </c>
      <c r="D32" s="42"/>
    </row>
    <row r="33" spans="1:4" s="57" customFormat="1" ht="15">
      <c r="A33" s="155"/>
      <c r="B33" s="162"/>
      <c r="C33" s="56" t="s">
        <v>15</v>
      </c>
      <c r="D33" s="42"/>
    </row>
    <row r="34" spans="1:4" s="57" customFormat="1" ht="15">
      <c r="A34" s="155"/>
      <c r="B34" s="162"/>
      <c r="C34" s="56" t="s">
        <v>16</v>
      </c>
      <c r="D34" s="42"/>
    </row>
    <row r="35" spans="1:4" s="57" customFormat="1" ht="29.45" customHeight="1">
      <c r="A35" s="156"/>
      <c r="B35" s="162"/>
      <c r="C35" s="56" t="s">
        <v>17</v>
      </c>
      <c r="D35" s="42"/>
    </row>
    <row r="36" spans="1:4" s="57" customFormat="1" ht="15">
      <c r="A36" s="154" t="s">
        <v>390</v>
      </c>
      <c r="B36" s="162" t="s">
        <v>44</v>
      </c>
      <c r="C36" s="56" t="s">
        <v>12</v>
      </c>
      <c r="D36" s="42"/>
    </row>
    <row r="37" spans="1:4" s="57" customFormat="1" ht="15">
      <c r="A37" s="155"/>
      <c r="B37" s="162"/>
      <c r="C37" s="56" t="s">
        <v>13</v>
      </c>
      <c r="D37" s="42"/>
    </row>
    <row r="38" spans="1:4" s="57" customFormat="1" ht="15">
      <c r="A38" s="155"/>
      <c r="B38" s="162"/>
      <c r="C38" s="56" t="s">
        <v>14</v>
      </c>
      <c r="D38" s="42"/>
    </row>
    <row r="39" spans="1:4" s="57" customFormat="1" ht="15">
      <c r="A39" s="155"/>
      <c r="B39" s="162"/>
      <c r="C39" s="56" t="s">
        <v>15</v>
      </c>
      <c r="D39" s="42"/>
    </row>
    <row r="40" spans="1:4" s="57" customFormat="1" ht="15">
      <c r="A40" s="155"/>
      <c r="B40" s="162"/>
      <c r="C40" s="56" t="s">
        <v>16</v>
      </c>
      <c r="D40" s="42"/>
    </row>
    <row r="41" spans="1:4" s="57" customFormat="1" ht="28.9" customHeight="1">
      <c r="A41" s="156"/>
      <c r="B41" s="162"/>
      <c r="C41" s="56" t="s">
        <v>17</v>
      </c>
      <c r="D41" s="42"/>
    </row>
    <row r="42" spans="1:4" ht="15">
      <c r="A42" s="6" t="s">
        <v>18</v>
      </c>
      <c r="B42" s="6" t="s">
        <v>347</v>
      </c>
      <c r="C42" s="158" t="s">
        <v>356</v>
      </c>
      <c r="D42" s="158"/>
    </row>
    <row r="43" spans="1:4" ht="15">
      <c r="A43" s="4" t="s">
        <v>19</v>
      </c>
      <c r="B43" s="153" t="s">
        <v>20</v>
      </c>
      <c r="C43" s="153"/>
      <c r="D43" s="153"/>
    </row>
    <row r="44" spans="1:4" ht="15">
      <c r="A44" s="7" t="s">
        <v>21</v>
      </c>
      <c r="B44" s="163" t="s">
        <v>22</v>
      </c>
      <c r="C44" s="163"/>
      <c r="D44" s="163"/>
    </row>
    <row r="45" spans="1:4" ht="69.6" customHeight="1">
      <c r="A45" s="6" t="s">
        <v>23</v>
      </c>
      <c r="B45" s="6" t="s">
        <v>24</v>
      </c>
      <c r="C45" s="158"/>
      <c r="D45" s="158"/>
    </row>
    <row r="46" spans="1:4" ht="76.15" customHeight="1">
      <c r="A46" s="6" t="s">
        <v>25</v>
      </c>
      <c r="B46" s="6" t="s">
        <v>26</v>
      </c>
      <c r="C46" s="158"/>
      <c r="D46" s="158"/>
    </row>
    <row r="47" spans="1:4" ht="72" customHeight="1">
      <c r="A47" s="6" t="s">
        <v>27</v>
      </c>
      <c r="B47" s="6" t="s">
        <v>28</v>
      </c>
      <c r="C47" s="158"/>
      <c r="D47" s="158"/>
    </row>
    <row r="48" spans="1:4" ht="72" customHeight="1">
      <c r="A48" s="6" t="s">
        <v>29</v>
      </c>
      <c r="B48" s="6" t="s">
        <v>30</v>
      </c>
      <c r="C48" s="158"/>
      <c r="D48" s="158"/>
    </row>
    <row r="49" spans="1:4" ht="73.9" customHeight="1">
      <c r="A49" s="6" t="s">
        <v>31</v>
      </c>
      <c r="B49" s="6" t="s">
        <v>32</v>
      </c>
      <c r="C49" s="158"/>
      <c r="D49" s="158"/>
    </row>
    <row r="50" spans="1:4" ht="15">
      <c r="A50" s="157" t="s">
        <v>33</v>
      </c>
      <c r="B50" s="157" t="s">
        <v>34</v>
      </c>
      <c r="C50" s="160" t="s">
        <v>356</v>
      </c>
      <c r="D50" s="160"/>
    </row>
    <row r="51" spans="1:4" ht="40.15" customHeight="1">
      <c r="A51" s="157"/>
      <c r="B51" s="157"/>
      <c r="C51" s="161" t="s">
        <v>142</v>
      </c>
      <c r="D51" s="161"/>
    </row>
    <row r="52" spans="1:4" ht="55.15" customHeight="1">
      <c r="A52" s="157"/>
      <c r="B52" s="157"/>
      <c r="C52" s="158" t="s">
        <v>351</v>
      </c>
      <c r="D52" s="158"/>
    </row>
    <row r="53" spans="1:4" ht="15">
      <c r="A53" s="4" t="s">
        <v>35</v>
      </c>
      <c r="B53" s="153" t="s">
        <v>36</v>
      </c>
      <c r="C53" s="153"/>
      <c r="D53" s="153"/>
    </row>
    <row r="54" spans="1:4" ht="15">
      <c r="A54" s="157" t="s">
        <v>37</v>
      </c>
      <c r="B54" s="157" t="s">
        <v>38</v>
      </c>
      <c r="C54" s="160" t="s">
        <v>356</v>
      </c>
      <c r="D54" s="160"/>
    </row>
    <row r="55" spans="1:4" ht="39.6" customHeight="1">
      <c r="A55" s="157"/>
      <c r="B55" s="157"/>
      <c r="C55" s="161" t="s">
        <v>352</v>
      </c>
      <c r="D55" s="161"/>
    </row>
    <row r="56" spans="1:4" ht="28.15" customHeight="1">
      <c r="A56" s="6" t="s">
        <v>39</v>
      </c>
      <c r="B56" s="6" t="s">
        <v>40</v>
      </c>
      <c r="C56" s="158" t="s">
        <v>356</v>
      </c>
      <c r="D56" s="158"/>
    </row>
    <row r="57" spans="1:4" ht="15">
      <c r="A57" s="157" t="s">
        <v>41</v>
      </c>
      <c r="B57" s="157" t="s">
        <v>391</v>
      </c>
      <c r="C57" s="158" t="s">
        <v>356</v>
      </c>
      <c r="D57" s="158"/>
    </row>
    <row r="58" spans="1:4" ht="14.45" customHeight="1">
      <c r="A58" s="157"/>
      <c r="B58" s="157"/>
      <c r="C58" s="159" t="s">
        <v>42</v>
      </c>
      <c r="D58" s="159"/>
    </row>
    <row r="59" spans="1:4" ht="14.45" customHeight="1">
      <c r="A59" s="157"/>
      <c r="B59" s="157"/>
      <c r="C59" s="69" t="s">
        <v>142</v>
      </c>
      <c r="D59" s="6" t="s">
        <v>385</v>
      </c>
    </row>
    <row r="60" spans="1:4" ht="14.45" customHeight="1">
      <c r="A60" s="157"/>
      <c r="B60" s="157"/>
      <c r="C60" s="69" t="s">
        <v>142</v>
      </c>
      <c r="D60" s="6" t="s">
        <v>386</v>
      </c>
    </row>
    <row r="61" spans="1:4" ht="15">
      <c r="A61" s="4" t="s">
        <v>180</v>
      </c>
      <c r="B61" s="153" t="s">
        <v>612</v>
      </c>
      <c r="C61" s="153"/>
      <c r="D61" s="153"/>
    </row>
    <row r="62" spans="1:4" ht="15">
      <c r="A62" s="154" t="s">
        <v>624</v>
      </c>
      <c r="B62" s="154" t="s">
        <v>625</v>
      </c>
      <c r="C62" s="106">
        <v>44936</v>
      </c>
      <c r="D62" s="104" t="s">
        <v>613</v>
      </c>
    </row>
    <row r="63" spans="1:4" ht="15">
      <c r="A63" s="155"/>
      <c r="B63" s="155"/>
      <c r="C63" s="105"/>
      <c r="D63" s="104" t="s">
        <v>614</v>
      </c>
    </row>
    <row r="64" spans="1:4" ht="15">
      <c r="A64" s="156"/>
      <c r="B64" s="156"/>
      <c r="C64" s="105"/>
      <c r="D64" s="104" t="s">
        <v>615</v>
      </c>
    </row>
    <row r="71" ht="15">
      <c r="C71" s="107"/>
    </row>
  </sheetData>
  <mergeCells count="48">
    <mergeCell ref="A3:D3"/>
    <mergeCell ref="A1:D1"/>
    <mergeCell ref="A7:D7"/>
    <mergeCell ref="C13:D13"/>
    <mergeCell ref="A5:D5"/>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10">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 type="list" allowBlank="1" showInputMessage="1" showErrorMessage="1" sqref="C12:D12">
      <formula1>Konstantos!$A$2:$A$5</formula1>
    </dataValidation>
    <dataValidation type="list" allowBlank="1" showInputMessage="1" showErrorMessage="1" sqref="C13:D13">
      <formula1>Konstantos!$A$8:$A$10</formula1>
    </dataValidation>
    <dataValidation type="list" allowBlank="1" showInputMessage="1" showErrorMessage="1" sqref="C42:D42">
      <formula1>Konstantos!$A$18:$A$21</formula1>
    </dataValidation>
    <dataValidation type="list" allowBlank="1" showInputMessage="1" showErrorMessage="1" sqref="C50:D50">
      <formula1>Konstantos!$A$24:$A$31</formula1>
    </dataValidation>
    <dataValidation type="list" allowBlank="1" showInputMessage="1" showErrorMessage="1" sqref="C54:D54">
      <formula1>Konstantos!$A$34:$A$40</formula1>
    </dataValidation>
    <dataValidation type="list" allowBlank="1" showInputMessage="1" showErrorMessage="1" sqref="C57:D57">
      <formula1>Konstantos!$A$48:$A$51</formula1>
    </dataValidation>
    <dataValidation type="list" allowBlank="1" showInputMessage="1" showErrorMessage="1" sqref="C56:D56">
      <formula1>Konstantos!$A$43:$A$45</formula1>
    </dataValidation>
    <dataValidation type="list" allowBlank="1" showInputMessage="1" showErrorMessage="1" sqref="C14:D14">
      <formula1>Konstantos!$A$13:$A$15</formula1>
    </dataValidation>
  </dataValidations>
  <printOptions horizontalCentered="1"/>
  <pageMargins left="1.1811023622047245" right="0.3937007874015748" top="0.7874015748031497" bottom="0.7874015748031497" header="0.31496062992125984" footer="0.31496062992125984"/>
  <pageSetup blackAndWhite="1" fitToHeight="0" fitToWidth="1" horizontalDpi="600" verticalDpi="600" orientation="portrait" paperSize="9" scale="78" r:id="rId3"/>
  <headerFooter>
    <oddHeader>&amp;RVersija 1.4</oddHeader>
    <oddFooter>&amp;C&amp;A -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topLeftCell="A1">
      <selection activeCell="B8" sqref="B8"/>
    </sheetView>
  </sheetViews>
  <sheetFormatPr defaultColWidth="8.8515625" defaultRowHeight="15"/>
  <cols>
    <col min="1" max="1" width="6.421875" style="10" customWidth="1"/>
    <col min="2" max="2" width="28.7109375" style="10" customWidth="1"/>
    <col min="3" max="3" width="45.57421875" style="10" customWidth="1"/>
    <col min="4" max="4" width="52.7109375" style="10" customWidth="1"/>
    <col min="5" max="16384" width="8.8515625" style="11" customWidth="1"/>
  </cols>
  <sheetData>
    <row r="1" spans="1:4" ht="15">
      <c r="A1" s="4" t="s">
        <v>45</v>
      </c>
      <c r="B1" s="153" t="s">
        <v>46</v>
      </c>
      <c r="C1" s="153"/>
      <c r="D1" s="153"/>
    </row>
    <row r="2" spans="1:4" s="12" customFormat="1" ht="30">
      <c r="A2" s="8" t="s">
        <v>51</v>
      </c>
      <c r="B2" s="8" t="s">
        <v>52</v>
      </c>
      <c r="C2" s="8" t="s">
        <v>53</v>
      </c>
      <c r="D2" s="8" t="s">
        <v>54</v>
      </c>
    </row>
    <row r="3" spans="1:4" ht="15">
      <c r="A3" s="7" t="s">
        <v>55</v>
      </c>
      <c r="B3" s="163" t="s">
        <v>56</v>
      </c>
      <c r="C3" s="163"/>
      <c r="D3" s="163"/>
    </row>
    <row r="4" spans="1:4" ht="15">
      <c r="A4" s="6" t="s">
        <v>57</v>
      </c>
      <c r="B4" s="6" t="s">
        <v>58</v>
      </c>
      <c r="C4" s="63"/>
      <c r="D4" s="42"/>
    </row>
    <row r="5" spans="1:4" ht="60" customHeight="1">
      <c r="A5" s="6" t="s">
        <v>59</v>
      </c>
      <c r="B5" s="6" t="s">
        <v>60</v>
      </c>
      <c r="C5" s="42"/>
      <c r="D5" s="42"/>
    </row>
    <row r="6" spans="1:4" ht="65.45" customHeight="1">
      <c r="A6" s="6" t="s">
        <v>61</v>
      </c>
      <c r="B6" s="6" t="s">
        <v>78</v>
      </c>
      <c r="C6" s="42"/>
      <c r="D6" s="42"/>
    </row>
    <row r="7" spans="1:4" ht="70.15" customHeight="1">
      <c r="A7" s="6" t="s">
        <v>62</v>
      </c>
      <c r="B7" s="6" t="s">
        <v>63</v>
      </c>
      <c r="C7" s="42"/>
      <c r="D7" s="42"/>
    </row>
    <row r="8" spans="1:4" ht="56.45" customHeight="1">
      <c r="A8" s="6" t="s">
        <v>64</v>
      </c>
      <c r="B8" s="6" t="s">
        <v>65</v>
      </c>
      <c r="C8" s="42"/>
      <c r="D8" s="42"/>
    </row>
    <row r="9" spans="1:4" ht="67.15" customHeight="1">
      <c r="A9" s="6" t="s">
        <v>66</v>
      </c>
      <c r="B9" s="6" t="s">
        <v>67</v>
      </c>
      <c r="C9" s="42"/>
      <c r="D9" s="42"/>
    </row>
    <row r="10" spans="1:4" ht="76.15" customHeight="1">
      <c r="A10" s="6" t="s">
        <v>68</v>
      </c>
      <c r="B10" s="6" t="s">
        <v>69</v>
      </c>
      <c r="C10" s="42"/>
      <c r="D10" s="42"/>
    </row>
    <row r="11" spans="1:4" ht="70.15" customHeight="1">
      <c r="A11" s="6" t="s">
        <v>70</v>
      </c>
      <c r="B11" s="6" t="s">
        <v>71</v>
      </c>
      <c r="C11" s="42"/>
      <c r="D11" s="42"/>
    </row>
    <row r="12" spans="1:4" ht="71.45" customHeight="1">
      <c r="A12" s="6" t="s">
        <v>72</v>
      </c>
      <c r="B12" s="6" t="s">
        <v>73</v>
      </c>
      <c r="C12" s="42"/>
      <c r="D12" s="42"/>
    </row>
    <row r="13" spans="1:4" ht="15">
      <c r="A13" s="7" t="s">
        <v>74</v>
      </c>
      <c r="B13" s="163" t="s">
        <v>75</v>
      </c>
      <c r="C13" s="163"/>
      <c r="D13" s="163"/>
    </row>
    <row r="14" spans="1:4" ht="104.45" customHeight="1">
      <c r="A14" s="6" t="s">
        <v>76</v>
      </c>
      <c r="B14" s="17" t="s">
        <v>79</v>
      </c>
      <c r="C14" s="42"/>
      <c r="D14" s="42"/>
    </row>
    <row r="15" spans="1:4" ht="93" customHeight="1">
      <c r="A15" s="6" t="s">
        <v>77</v>
      </c>
      <c r="B15" s="17" t="s">
        <v>80</v>
      </c>
      <c r="C15" s="42"/>
      <c r="D15" s="42"/>
    </row>
  </sheetData>
  <sheetProtection sheet="1" objects="1" scenarios="1"/>
  <mergeCells count="3">
    <mergeCell ref="B1:D1"/>
    <mergeCell ref="B3:D3"/>
    <mergeCell ref="B13:D13"/>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topLeftCell="A1">
      <selection activeCell="B3" sqref="B3:C3"/>
    </sheetView>
  </sheetViews>
  <sheetFormatPr defaultColWidth="8.8515625" defaultRowHeight="15"/>
  <cols>
    <col min="1" max="1" width="8.8515625" style="10" customWidth="1"/>
    <col min="2" max="2" width="48.28125" style="10" customWidth="1"/>
    <col min="3" max="3" width="66.421875" style="10" customWidth="1"/>
    <col min="4" max="16384" width="8.8515625" style="1" customWidth="1"/>
  </cols>
  <sheetData>
    <row r="1" spans="1:3" ht="15">
      <c r="A1" s="4" t="s">
        <v>82</v>
      </c>
      <c r="B1" s="153" t="s">
        <v>83</v>
      </c>
      <c r="C1" s="153"/>
    </row>
    <row r="2" spans="1:3" ht="15">
      <c r="A2" s="7" t="s">
        <v>84</v>
      </c>
      <c r="B2" s="163" t="s">
        <v>85</v>
      </c>
      <c r="C2" s="163"/>
    </row>
    <row r="3" spans="1:3" ht="85.9" customHeight="1">
      <c r="A3" s="6" t="s">
        <v>86</v>
      </c>
      <c r="B3" s="158"/>
      <c r="C3" s="158"/>
    </row>
    <row r="4" spans="1:3" ht="15">
      <c r="A4" s="7" t="s">
        <v>87</v>
      </c>
      <c r="B4" s="163" t="s">
        <v>88</v>
      </c>
      <c r="C4" s="163"/>
    </row>
    <row r="5" spans="1:3" ht="43.9" customHeight="1">
      <c r="A5" s="6" t="s">
        <v>89</v>
      </c>
      <c r="B5" s="6" t="s">
        <v>90</v>
      </c>
      <c r="C5" s="42" t="s">
        <v>356</v>
      </c>
    </row>
    <row r="6" spans="1:3" ht="89.45" customHeight="1">
      <c r="A6" s="6" t="s">
        <v>91</v>
      </c>
      <c r="B6" s="6" t="s">
        <v>92</v>
      </c>
      <c r="C6" s="42"/>
    </row>
    <row r="7" spans="1:3" ht="15">
      <c r="A7" s="7" t="s">
        <v>93</v>
      </c>
      <c r="B7" s="163" t="s">
        <v>94</v>
      </c>
      <c r="C7" s="163"/>
    </row>
    <row r="8" spans="1:3" ht="67.9" customHeight="1">
      <c r="A8" s="6" t="s">
        <v>95</v>
      </c>
      <c r="B8" s="170"/>
      <c r="C8" s="171"/>
    </row>
    <row r="9" spans="1:3" ht="15">
      <c r="A9" s="7" t="s">
        <v>96</v>
      </c>
      <c r="B9" s="163" t="s">
        <v>97</v>
      </c>
      <c r="C9" s="163"/>
    </row>
    <row r="10" spans="1:3" ht="78" customHeight="1">
      <c r="A10" s="6" t="s">
        <v>98</v>
      </c>
      <c r="B10" s="158"/>
      <c r="C10" s="158"/>
    </row>
  </sheetData>
  <sheetProtection sheet="1" objects="1" scenarios="1"/>
  <mergeCells count="8">
    <mergeCell ref="B7:C7"/>
    <mergeCell ref="B8:C8"/>
    <mergeCell ref="B9:C9"/>
    <mergeCell ref="B10:C10"/>
    <mergeCell ref="B1:C1"/>
    <mergeCell ref="B2:C2"/>
    <mergeCell ref="B3:C3"/>
    <mergeCell ref="B4:C4"/>
  </mergeCells>
  <dataValidations count="1">
    <dataValidation type="list" allowBlank="1" showInputMessage="1" showErrorMessage="1" sqref="C5">
      <formula1>Konstantos!$A$71:$A$74</formula1>
    </dataValidation>
  </dataValidation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workbookViewId="0" topLeftCell="A1">
      <pane ySplit="5" topLeftCell="A63" activePane="bottomLeft" state="frozen"/>
      <selection pane="bottomLeft" activeCell="C117" sqref="C117"/>
    </sheetView>
  </sheetViews>
  <sheetFormatPr defaultColWidth="8.8515625" defaultRowHeight="15"/>
  <cols>
    <col min="1" max="1" width="9.28125" style="11" customWidth="1"/>
    <col min="2" max="2" width="30.421875" style="11" customWidth="1"/>
    <col min="3" max="3" width="12.8515625" style="11" customWidth="1"/>
    <col min="4" max="4" width="11.28125" style="11" customWidth="1"/>
    <col min="5" max="5" width="11.00390625" style="11" customWidth="1"/>
    <col min="6" max="6" width="11.140625" style="11" customWidth="1"/>
    <col min="7" max="7" width="10.140625" style="11" customWidth="1"/>
    <col min="8" max="10" width="10.28125" style="11" customWidth="1"/>
    <col min="11" max="11" width="10.421875" style="11" customWidth="1"/>
    <col min="12" max="12" width="2.00390625" style="11" customWidth="1"/>
    <col min="13" max="16384" width="8.8515625" style="11" customWidth="1"/>
  </cols>
  <sheetData>
    <row r="1" spans="1:11" ht="15">
      <c r="A1" s="4" t="s">
        <v>99</v>
      </c>
      <c r="B1" s="153" t="s">
        <v>100</v>
      </c>
      <c r="C1" s="153"/>
      <c r="D1" s="153"/>
      <c r="E1" s="153"/>
      <c r="F1" s="153"/>
      <c r="G1" s="153"/>
      <c r="H1" s="153"/>
      <c r="I1" s="153"/>
      <c r="J1" s="153"/>
      <c r="K1" s="153"/>
    </row>
    <row r="2" spans="1:11" s="12" customFormat="1" ht="15">
      <c r="A2" s="9" t="s">
        <v>47</v>
      </c>
      <c r="B2" s="9" t="s">
        <v>48</v>
      </c>
      <c r="C2" s="9" t="s">
        <v>49</v>
      </c>
      <c r="D2" s="9" t="s">
        <v>50</v>
      </c>
      <c r="E2" s="9" t="s">
        <v>101</v>
      </c>
      <c r="F2" s="9" t="s">
        <v>102</v>
      </c>
      <c r="G2" s="9" t="s">
        <v>103</v>
      </c>
      <c r="H2" s="9" t="s">
        <v>104</v>
      </c>
      <c r="I2" s="9" t="s">
        <v>105</v>
      </c>
      <c r="J2" s="9" t="s">
        <v>106</v>
      </c>
      <c r="K2" s="9" t="s">
        <v>134</v>
      </c>
    </row>
    <row r="3" spans="1:13" s="13" customFormat="1" ht="22.9" customHeight="1">
      <c r="A3" s="181" t="s">
        <v>107</v>
      </c>
      <c r="B3" s="181" t="s">
        <v>108</v>
      </c>
      <c r="C3" s="182" t="str">
        <f>IF(1!C13="Verslo plėtra",CONCATENATE("Ataskaitiniai metai - ",TEXT(YEAR(1!C62)-1,"0000")),IF(1!C13="Verslo pradžia","Nepildoma, išskyrus žalius langelius","Užpildykite 1.1.2 punktą"))</f>
        <v>Užpildykite 1.1.2 punktą</v>
      </c>
      <c r="D3" s="181" t="s">
        <v>109</v>
      </c>
      <c r="E3" s="181"/>
      <c r="F3" s="181"/>
      <c r="G3" s="181" t="s">
        <v>110</v>
      </c>
      <c r="H3" s="181"/>
      <c r="I3" s="181"/>
      <c r="J3" s="181"/>
      <c r="K3" s="181"/>
      <c r="M3" s="97"/>
    </row>
    <row r="4" spans="1:11" s="13" customFormat="1" ht="15">
      <c r="A4" s="181"/>
      <c r="B4" s="181"/>
      <c r="C4" s="183"/>
      <c r="D4" s="18" t="s">
        <v>659</v>
      </c>
      <c r="E4" s="18" t="s">
        <v>112</v>
      </c>
      <c r="F4" s="18" t="s">
        <v>113</v>
      </c>
      <c r="G4" s="18" t="s">
        <v>111</v>
      </c>
      <c r="H4" s="18" t="s">
        <v>112</v>
      </c>
      <c r="I4" s="18" t="s">
        <v>113</v>
      </c>
      <c r="J4" s="18" t="s">
        <v>114</v>
      </c>
      <c r="K4" s="18" t="s">
        <v>115</v>
      </c>
    </row>
    <row r="5" spans="1:11" s="13" customFormat="1" ht="28.15" customHeight="1">
      <c r="A5" s="181"/>
      <c r="B5" s="181"/>
      <c r="C5" s="184"/>
      <c r="D5" s="24" t="b">
        <f>IF(1!C13="Verslo plėtra",YEAR(1!C62),IF(1!C13="Verslo pradžia",YEAR(1!C63)))</f>
        <v>0</v>
      </c>
      <c r="E5" s="24" t="b">
        <f>IF(1!C13="Verslo plėtra",IF(YEAR(1!C64)-YEAR(1!C63)=0,IF(YEAR(1!C63)-YEAR(1!C62)&gt;0,D5+1,0),D5+1),IF(1!C13="Verslo pradžia",IF(YEAR(1!C64)-YEAR(1!C63)&gt;0,D5+1,0)))</f>
        <v>0</v>
      </c>
      <c r="F5" s="24" t="b">
        <f>IF(1!C13="Verslo plėtra",IF(E5=0,0,IF(E5-YEAR(1!C64)=0,0,E5+1)),IF(1!C13="Verslo pradžia",IF(YEAR(1!C64)-YEAR(1!C63)&gt;1,E5+1,0)))</f>
        <v>0</v>
      </c>
      <c r="G5" s="24">
        <f>IF(F5&gt;0,F5+1,IF(E5&gt;0,E5+1,D5+1))</f>
        <v>1</v>
      </c>
      <c r="H5" s="24">
        <f>G5+1</f>
        <v>2</v>
      </c>
      <c r="I5" s="24">
        <f aca="true" t="shared" si="0" ref="I5">H5+1</f>
        <v>3</v>
      </c>
      <c r="J5" s="24" t="s">
        <v>695</v>
      </c>
      <c r="K5" s="24" t="s">
        <v>695</v>
      </c>
    </row>
    <row r="6" spans="1:11" ht="43.9" customHeight="1">
      <c r="A6" s="72" t="s">
        <v>116</v>
      </c>
      <c r="B6" s="4" t="s">
        <v>117</v>
      </c>
      <c r="C6" s="71">
        <f>C7+C28+C45</f>
        <v>0</v>
      </c>
      <c r="D6" s="71">
        <f aca="true" t="shared" si="1" ref="D6:K6">D7+D28+D45</f>
        <v>0</v>
      </c>
      <c r="E6" s="71">
        <f t="shared" si="1"/>
        <v>0</v>
      </c>
      <c r="F6" s="71">
        <f t="shared" si="1"/>
        <v>0</v>
      </c>
      <c r="G6" s="71">
        <f t="shared" si="1"/>
        <v>0</v>
      </c>
      <c r="H6" s="71">
        <f t="shared" si="1"/>
        <v>0</v>
      </c>
      <c r="I6" s="71">
        <f t="shared" si="1"/>
        <v>0</v>
      </c>
      <c r="J6" s="71">
        <f t="shared" si="1"/>
        <v>0</v>
      </c>
      <c r="K6" s="71">
        <f t="shared" si="1"/>
        <v>0</v>
      </c>
    </row>
    <row r="7" spans="1:11" ht="29.45" customHeight="1">
      <c r="A7" s="4" t="s">
        <v>118</v>
      </c>
      <c r="B7" s="4" t="s">
        <v>392</v>
      </c>
      <c r="C7" s="71">
        <f>C12+C17+C22+C27</f>
        <v>0</v>
      </c>
      <c r="D7" s="71">
        <f aca="true" t="shared" si="2" ref="D7:K7">D12+D17+D22+D27</f>
        <v>0</v>
      </c>
      <c r="E7" s="71">
        <f t="shared" si="2"/>
        <v>0</v>
      </c>
      <c r="F7" s="71">
        <f t="shared" si="2"/>
        <v>0</v>
      </c>
      <c r="G7" s="71">
        <f t="shared" si="2"/>
        <v>0</v>
      </c>
      <c r="H7" s="71">
        <f t="shared" si="2"/>
        <v>0</v>
      </c>
      <c r="I7" s="71">
        <f t="shared" si="2"/>
        <v>0</v>
      </c>
      <c r="J7" s="71">
        <f t="shared" si="2"/>
        <v>0</v>
      </c>
      <c r="K7" s="71">
        <f t="shared" si="2"/>
        <v>0</v>
      </c>
    </row>
    <row r="8" spans="1:11" s="74" customFormat="1" ht="30" customHeight="1">
      <c r="A8" s="73" t="s">
        <v>397</v>
      </c>
      <c r="B8" s="185" t="s">
        <v>434</v>
      </c>
      <c r="C8" s="186"/>
      <c r="D8" s="186"/>
      <c r="E8" s="186"/>
      <c r="F8" s="186"/>
      <c r="G8" s="186"/>
      <c r="H8" s="186"/>
      <c r="I8" s="186"/>
      <c r="J8" s="186"/>
      <c r="K8" s="187"/>
    </row>
    <row r="9" spans="1:11" s="61" customFormat="1" ht="15" customHeight="1">
      <c r="A9" s="62" t="s">
        <v>393</v>
      </c>
      <c r="B9" s="62" t="s">
        <v>415</v>
      </c>
      <c r="C9" s="64"/>
      <c r="D9" s="64"/>
      <c r="E9" s="64"/>
      <c r="F9" s="64"/>
      <c r="G9" s="64"/>
      <c r="H9" s="64"/>
      <c r="I9" s="64"/>
      <c r="J9" s="64"/>
      <c r="K9" s="64"/>
    </row>
    <row r="10" spans="1:11" s="61" customFormat="1" ht="15">
      <c r="A10" s="62" t="s">
        <v>394</v>
      </c>
      <c r="B10" s="62" t="s">
        <v>416</v>
      </c>
      <c r="C10" s="64"/>
      <c r="D10" s="64"/>
      <c r="E10" s="64"/>
      <c r="F10" s="64"/>
      <c r="G10" s="64"/>
      <c r="H10" s="64"/>
      <c r="I10" s="64"/>
      <c r="J10" s="64"/>
      <c r="K10" s="64"/>
    </row>
    <row r="11" spans="1:11" s="61" customFormat="1" ht="15.6" customHeight="1">
      <c r="A11" s="62" t="s">
        <v>395</v>
      </c>
      <c r="B11" s="62" t="s">
        <v>417</v>
      </c>
      <c r="C11" s="64"/>
      <c r="D11" s="64"/>
      <c r="E11" s="64"/>
      <c r="F11" s="64"/>
      <c r="G11" s="64"/>
      <c r="H11" s="64"/>
      <c r="I11" s="64"/>
      <c r="J11" s="64"/>
      <c r="K11" s="64"/>
    </row>
    <row r="12" spans="1:11" s="61" customFormat="1" ht="15">
      <c r="A12" s="62" t="s">
        <v>396</v>
      </c>
      <c r="B12" s="62" t="s">
        <v>119</v>
      </c>
      <c r="C12" s="22">
        <f>C10*C11</f>
        <v>0</v>
      </c>
      <c r="D12" s="22">
        <f aca="true" t="shared" si="3" ref="D12:K12">D10*D11</f>
        <v>0</v>
      </c>
      <c r="E12" s="22">
        <f t="shared" si="3"/>
        <v>0</v>
      </c>
      <c r="F12" s="22">
        <f t="shared" si="3"/>
        <v>0</v>
      </c>
      <c r="G12" s="22">
        <f t="shared" si="3"/>
        <v>0</v>
      </c>
      <c r="H12" s="22">
        <f t="shared" si="3"/>
        <v>0</v>
      </c>
      <c r="I12" s="22">
        <f t="shared" si="3"/>
        <v>0</v>
      </c>
      <c r="J12" s="22">
        <f t="shared" si="3"/>
        <v>0</v>
      </c>
      <c r="K12" s="22">
        <f t="shared" si="3"/>
        <v>0</v>
      </c>
    </row>
    <row r="13" spans="1:11" s="74" customFormat="1" ht="28.15" customHeight="1">
      <c r="A13" s="73" t="s">
        <v>403</v>
      </c>
      <c r="B13" s="185" t="s">
        <v>434</v>
      </c>
      <c r="C13" s="186"/>
      <c r="D13" s="186"/>
      <c r="E13" s="186"/>
      <c r="F13" s="186"/>
      <c r="G13" s="186"/>
      <c r="H13" s="186"/>
      <c r="I13" s="186"/>
      <c r="J13" s="186"/>
      <c r="K13" s="187"/>
    </row>
    <row r="14" spans="1:11" s="61" customFormat="1" ht="13.9" customHeight="1">
      <c r="A14" s="62" t="s">
        <v>398</v>
      </c>
      <c r="B14" s="62" t="s">
        <v>415</v>
      </c>
      <c r="C14" s="64"/>
      <c r="D14" s="64"/>
      <c r="E14" s="64"/>
      <c r="F14" s="64"/>
      <c r="G14" s="64"/>
      <c r="H14" s="64"/>
      <c r="I14" s="64"/>
      <c r="J14" s="64"/>
      <c r="K14" s="64"/>
    </row>
    <row r="15" spans="1:11" s="61" customFormat="1" ht="15">
      <c r="A15" s="62" t="s">
        <v>399</v>
      </c>
      <c r="B15" s="62" t="s">
        <v>416</v>
      </c>
      <c r="C15" s="64"/>
      <c r="D15" s="64"/>
      <c r="E15" s="64"/>
      <c r="F15" s="64"/>
      <c r="G15" s="64"/>
      <c r="H15" s="64"/>
      <c r="I15" s="64"/>
      <c r="J15" s="64"/>
      <c r="K15" s="64"/>
    </row>
    <row r="16" spans="1:11" s="61" customFormat="1" ht="14.45" customHeight="1">
      <c r="A16" s="62" t="s">
        <v>400</v>
      </c>
      <c r="B16" s="62" t="s">
        <v>417</v>
      </c>
      <c r="C16" s="64"/>
      <c r="D16" s="64"/>
      <c r="E16" s="64"/>
      <c r="F16" s="64"/>
      <c r="G16" s="64"/>
      <c r="H16" s="64"/>
      <c r="I16" s="64"/>
      <c r="J16" s="64"/>
      <c r="K16" s="64"/>
    </row>
    <row r="17" spans="1:11" s="61" customFormat="1" ht="15">
      <c r="A17" s="62" t="s">
        <v>401</v>
      </c>
      <c r="B17" s="62" t="s">
        <v>119</v>
      </c>
      <c r="C17" s="22">
        <f>C15*C16</f>
        <v>0</v>
      </c>
      <c r="D17" s="22">
        <f aca="true" t="shared" si="4" ref="D17:K17">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c r="A18" s="73" t="s">
        <v>402</v>
      </c>
      <c r="B18" s="185" t="s">
        <v>434</v>
      </c>
      <c r="C18" s="186"/>
      <c r="D18" s="186"/>
      <c r="E18" s="186"/>
      <c r="F18" s="186"/>
      <c r="G18" s="186"/>
      <c r="H18" s="186"/>
      <c r="I18" s="186"/>
      <c r="J18" s="186"/>
      <c r="K18" s="187"/>
    </row>
    <row r="19" spans="1:11" s="61" customFormat="1" ht="15.6" customHeight="1">
      <c r="A19" s="62" t="s">
        <v>404</v>
      </c>
      <c r="B19" s="62" t="s">
        <v>415</v>
      </c>
      <c r="C19" s="64"/>
      <c r="D19" s="64"/>
      <c r="E19" s="64"/>
      <c r="F19" s="64"/>
      <c r="G19" s="64"/>
      <c r="H19" s="64"/>
      <c r="I19" s="64"/>
      <c r="J19" s="64"/>
      <c r="K19" s="64"/>
    </row>
    <row r="20" spans="1:11" s="61" customFormat="1" ht="15">
      <c r="A20" s="62" t="s">
        <v>405</v>
      </c>
      <c r="B20" s="62" t="s">
        <v>416</v>
      </c>
      <c r="C20" s="64"/>
      <c r="D20" s="64"/>
      <c r="E20" s="64"/>
      <c r="F20" s="64"/>
      <c r="G20" s="64"/>
      <c r="H20" s="64"/>
      <c r="I20" s="64"/>
      <c r="J20" s="64"/>
      <c r="K20" s="64"/>
    </row>
    <row r="21" spans="1:11" s="61" customFormat="1" ht="15" customHeight="1">
      <c r="A21" s="62" t="s">
        <v>406</v>
      </c>
      <c r="B21" s="62" t="s">
        <v>417</v>
      </c>
      <c r="C21" s="64"/>
      <c r="D21" s="64"/>
      <c r="E21" s="64"/>
      <c r="F21" s="64"/>
      <c r="G21" s="64"/>
      <c r="H21" s="64"/>
      <c r="I21" s="64"/>
      <c r="J21" s="64"/>
      <c r="K21" s="64"/>
    </row>
    <row r="22" spans="1:11" s="61" customFormat="1" ht="15">
      <c r="A22" s="62" t="s">
        <v>407</v>
      </c>
      <c r="B22" s="62" t="s">
        <v>119</v>
      </c>
      <c r="C22" s="70">
        <f>C20*C21</f>
        <v>0</v>
      </c>
      <c r="D22" s="70">
        <f aca="true" t="shared" si="5" ref="D22:K22">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c r="A23" s="73" t="s">
        <v>408</v>
      </c>
      <c r="B23" s="185" t="s">
        <v>434</v>
      </c>
      <c r="C23" s="186"/>
      <c r="D23" s="186"/>
      <c r="E23" s="186"/>
      <c r="F23" s="186"/>
      <c r="G23" s="186"/>
      <c r="H23" s="186"/>
      <c r="I23" s="186"/>
      <c r="J23" s="186"/>
      <c r="K23" s="187"/>
    </row>
    <row r="24" spans="1:11" s="61" customFormat="1" ht="30">
      <c r="A24" s="62" t="s">
        <v>409</v>
      </c>
      <c r="B24" s="62" t="s">
        <v>415</v>
      </c>
      <c r="C24" s="64"/>
      <c r="D24" s="64"/>
      <c r="E24" s="64"/>
      <c r="F24" s="64"/>
      <c r="G24" s="64"/>
      <c r="H24" s="64"/>
      <c r="I24" s="64"/>
      <c r="J24" s="64"/>
      <c r="K24" s="64"/>
    </row>
    <row r="25" spans="1:11" s="61" customFormat="1" ht="15">
      <c r="A25" s="62" t="s">
        <v>410</v>
      </c>
      <c r="B25" s="62" t="s">
        <v>416</v>
      </c>
      <c r="C25" s="64"/>
      <c r="D25" s="64"/>
      <c r="E25" s="64"/>
      <c r="F25" s="64"/>
      <c r="G25" s="64"/>
      <c r="H25" s="64"/>
      <c r="I25" s="64"/>
      <c r="J25" s="64"/>
      <c r="K25" s="64"/>
    </row>
    <row r="26" spans="1:11" s="61" customFormat="1" ht="30">
      <c r="A26" s="62" t="s">
        <v>411</v>
      </c>
      <c r="B26" s="62" t="s">
        <v>417</v>
      </c>
      <c r="C26" s="64"/>
      <c r="D26" s="64"/>
      <c r="E26" s="64"/>
      <c r="F26" s="64"/>
      <c r="G26" s="64"/>
      <c r="H26" s="64"/>
      <c r="I26" s="64"/>
      <c r="J26" s="64"/>
      <c r="K26" s="64"/>
    </row>
    <row r="27" spans="1:11" s="61" customFormat="1" ht="15">
      <c r="A27" s="62" t="s">
        <v>412</v>
      </c>
      <c r="B27" s="62" t="s">
        <v>119</v>
      </c>
      <c r="C27" s="22">
        <f>C25*C26</f>
        <v>0</v>
      </c>
      <c r="D27" s="22">
        <f aca="true" t="shared" si="6" ref="D27:K27">D25*D26</f>
        <v>0</v>
      </c>
      <c r="E27" s="22">
        <f t="shared" si="6"/>
        <v>0</v>
      </c>
      <c r="F27" s="22">
        <f t="shared" si="6"/>
        <v>0</v>
      </c>
      <c r="G27" s="22">
        <f t="shared" si="6"/>
        <v>0</v>
      </c>
      <c r="H27" s="22">
        <f t="shared" si="6"/>
        <v>0</v>
      </c>
      <c r="I27" s="22">
        <f t="shared" si="6"/>
        <v>0</v>
      </c>
      <c r="J27" s="22">
        <f t="shared" si="6"/>
        <v>0</v>
      </c>
      <c r="K27" s="22">
        <f t="shared" si="6"/>
        <v>0</v>
      </c>
    </row>
    <row r="28" spans="1:11" ht="29.45" customHeight="1">
      <c r="A28" s="4" t="s">
        <v>120</v>
      </c>
      <c r="B28" s="4" t="s">
        <v>121</v>
      </c>
      <c r="C28" s="71">
        <f>C32+C36+C40+C44</f>
        <v>0</v>
      </c>
      <c r="D28" s="71">
        <f aca="true" t="shared" si="7" ref="D28:K28">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c r="A29" s="73" t="s">
        <v>419</v>
      </c>
      <c r="B29" s="185" t="s">
        <v>433</v>
      </c>
      <c r="C29" s="186"/>
      <c r="D29" s="186"/>
      <c r="E29" s="186"/>
      <c r="F29" s="186"/>
      <c r="G29" s="186"/>
      <c r="H29" s="186"/>
      <c r="I29" s="186"/>
      <c r="J29" s="186"/>
      <c r="K29" s="187"/>
    </row>
    <row r="30" spans="1:11" s="61" customFormat="1" ht="15">
      <c r="A30" s="62" t="s">
        <v>420</v>
      </c>
      <c r="B30" s="62" t="s">
        <v>418</v>
      </c>
      <c r="C30" s="64"/>
      <c r="D30" s="64"/>
      <c r="E30" s="64"/>
      <c r="F30" s="64"/>
      <c r="G30" s="64"/>
      <c r="H30" s="64"/>
      <c r="I30" s="64"/>
      <c r="J30" s="64"/>
      <c r="K30" s="64"/>
    </row>
    <row r="31" spans="1:11" s="61" customFormat="1" ht="30">
      <c r="A31" s="62" t="s">
        <v>421</v>
      </c>
      <c r="B31" s="62" t="s">
        <v>135</v>
      </c>
      <c r="C31" s="64"/>
      <c r="D31" s="64"/>
      <c r="E31" s="64"/>
      <c r="F31" s="64"/>
      <c r="G31" s="64"/>
      <c r="H31" s="64"/>
      <c r="I31" s="64"/>
      <c r="J31" s="64"/>
      <c r="K31" s="64"/>
    </row>
    <row r="32" spans="1:11" s="61" customFormat="1" ht="15">
      <c r="A32" s="62" t="s">
        <v>422</v>
      </c>
      <c r="B32" s="62" t="s">
        <v>119</v>
      </c>
      <c r="C32" s="22">
        <f>C30*C31</f>
        <v>0</v>
      </c>
      <c r="D32" s="22">
        <f aca="true" t="shared" si="8" ref="D32">D30*D31</f>
        <v>0</v>
      </c>
      <c r="E32" s="22">
        <f aca="true" t="shared" si="9" ref="E32">E30*E31</f>
        <v>0</v>
      </c>
      <c r="F32" s="22">
        <f aca="true" t="shared" si="10" ref="F32">F30*F31</f>
        <v>0</v>
      </c>
      <c r="G32" s="22">
        <f aca="true" t="shared" si="11" ref="G32">G30*G31</f>
        <v>0</v>
      </c>
      <c r="H32" s="22">
        <f aca="true" t="shared" si="12" ref="H32">H30*H31</f>
        <v>0</v>
      </c>
      <c r="I32" s="22">
        <f aca="true" t="shared" si="13" ref="I32">I30*I31</f>
        <v>0</v>
      </c>
      <c r="J32" s="22">
        <f aca="true" t="shared" si="14" ref="J32">J30*J31</f>
        <v>0</v>
      </c>
      <c r="K32" s="22">
        <f aca="true" t="shared" si="15" ref="K32">K30*K31</f>
        <v>0</v>
      </c>
    </row>
    <row r="33" spans="1:11" s="74" customFormat="1" ht="30.6" customHeight="1">
      <c r="A33" s="73" t="s">
        <v>423</v>
      </c>
      <c r="B33" s="185" t="s">
        <v>433</v>
      </c>
      <c r="C33" s="186"/>
      <c r="D33" s="186"/>
      <c r="E33" s="186"/>
      <c r="F33" s="186"/>
      <c r="G33" s="186"/>
      <c r="H33" s="186"/>
      <c r="I33" s="186"/>
      <c r="J33" s="186"/>
      <c r="K33" s="187"/>
    </row>
    <row r="34" spans="1:11" s="61" customFormat="1" ht="15">
      <c r="A34" s="62" t="s">
        <v>413</v>
      </c>
      <c r="B34" s="62" t="s">
        <v>418</v>
      </c>
      <c r="C34" s="64"/>
      <c r="D34" s="64"/>
      <c r="E34" s="64"/>
      <c r="F34" s="64"/>
      <c r="G34" s="64"/>
      <c r="H34" s="64"/>
      <c r="I34" s="64"/>
      <c r="J34" s="64"/>
      <c r="K34" s="64"/>
    </row>
    <row r="35" spans="1:11" s="61" customFormat="1" ht="30">
      <c r="A35" s="62" t="s">
        <v>414</v>
      </c>
      <c r="B35" s="62" t="s">
        <v>135</v>
      </c>
      <c r="C35" s="64"/>
      <c r="D35" s="64"/>
      <c r="E35" s="64"/>
      <c r="F35" s="64"/>
      <c r="G35" s="64"/>
      <c r="H35" s="64"/>
      <c r="I35" s="64"/>
      <c r="J35" s="64"/>
      <c r="K35" s="64"/>
    </row>
    <row r="36" spans="1:11" s="61" customFormat="1" ht="15">
      <c r="A36" s="62" t="s">
        <v>424</v>
      </c>
      <c r="B36" s="62" t="s">
        <v>119</v>
      </c>
      <c r="C36" s="22">
        <f>C34*C35</f>
        <v>0</v>
      </c>
      <c r="D36" s="22">
        <f>D34*D35</f>
        <v>0</v>
      </c>
      <c r="E36" s="22">
        <f aca="true" t="shared" si="16" ref="E36">E34*E35</f>
        <v>0</v>
      </c>
      <c r="F36" s="22">
        <f aca="true" t="shared" si="17" ref="F36">F34*F35</f>
        <v>0</v>
      </c>
      <c r="G36" s="22">
        <f aca="true" t="shared" si="18" ref="G36">G34*G35</f>
        <v>0</v>
      </c>
      <c r="H36" s="22">
        <f aca="true" t="shared" si="19" ref="H36">H34*H35</f>
        <v>0</v>
      </c>
      <c r="I36" s="22">
        <f aca="true" t="shared" si="20" ref="I36">I34*I35</f>
        <v>0</v>
      </c>
      <c r="J36" s="22">
        <f aca="true" t="shared" si="21" ref="J36">J34*J35</f>
        <v>0</v>
      </c>
      <c r="K36" s="22">
        <f aca="true" t="shared" si="22" ref="K36">K34*K35</f>
        <v>0</v>
      </c>
    </row>
    <row r="37" spans="1:11" s="74" customFormat="1" ht="31.15" customHeight="1">
      <c r="A37" s="73" t="s">
        <v>425</v>
      </c>
      <c r="B37" s="185" t="s">
        <v>433</v>
      </c>
      <c r="C37" s="186"/>
      <c r="D37" s="186"/>
      <c r="E37" s="186"/>
      <c r="F37" s="186"/>
      <c r="G37" s="186"/>
      <c r="H37" s="186"/>
      <c r="I37" s="186"/>
      <c r="J37" s="186"/>
      <c r="K37" s="187"/>
    </row>
    <row r="38" spans="1:11" s="61" customFormat="1" ht="15">
      <c r="A38" s="62" t="s">
        <v>426</v>
      </c>
      <c r="B38" s="62" t="s">
        <v>418</v>
      </c>
      <c r="C38" s="64"/>
      <c r="D38" s="64"/>
      <c r="E38" s="64"/>
      <c r="F38" s="64"/>
      <c r="G38" s="64"/>
      <c r="H38" s="64"/>
      <c r="I38" s="64"/>
      <c r="J38" s="64"/>
      <c r="K38" s="64"/>
    </row>
    <row r="39" spans="1:11" s="61" customFormat="1" ht="30">
      <c r="A39" s="62" t="s">
        <v>427</v>
      </c>
      <c r="B39" s="62" t="s">
        <v>135</v>
      </c>
      <c r="C39" s="64"/>
      <c r="D39" s="64"/>
      <c r="E39" s="64"/>
      <c r="F39" s="64"/>
      <c r="G39" s="64"/>
      <c r="H39" s="64"/>
      <c r="I39" s="64"/>
      <c r="J39" s="64"/>
      <c r="K39" s="64"/>
    </row>
    <row r="40" spans="1:11" s="61" customFormat="1" ht="15">
      <c r="A40" s="62" t="s">
        <v>428</v>
      </c>
      <c r="B40" s="62" t="s">
        <v>119</v>
      </c>
      <c r="C40" s="22">
        <f>C38*C39</f>
        <v>0</v>
      </c>
      <c r="D40" s="22">
        <f aca="true" t="shared" si="23" ref="D40">D38*D39</f>
        <v>0</v>
      </c>
      <c r="E40" s="22">
        <f aca="true" t="shared" si="24" ref="E40">E38*E39</f>
        <v>0</v>
      </c>
      <c r="F40" s="22">
        <f aca="true" t="shared" si="25" ref="F40">F38*F39</f>
        <v>0</v>
      </c>
      <c r="G40" s="22">
        <f aca="true" t="shared" si="26" ref="G40">G38*G39</f>
        <v>0</v>
      </c>
      <c r="H40" s="22">
        <f aca="true" t="shared" si="27" ref="H40">H38*H39</f>
        <v>0</v>
      </c>
      <c r="I40" s="22">
        <f aca="true" t="shared" si="28" ref="I40">I38*I39</f>
        <v>0</v>
      </c>
      <c r="J40" s="22">
        <f aca="true" t="shared" si="29" ref="J40">J38*J39</f>
        <v>0</v>
      </c>
      <c r="K40" s="22">
        <f aca="true" t="shared" si="30" ref="K40">K38*K39</f>
        <v>0</v>
      </c>
    </row>
    <row r="41" spans="1:11" s="74" customFormat="1" ht="30.6" customHeight="1">
      <c r="A41" s="73" t="s">
        <v>429</v>
      </c>
      <c r="B41" s="185" t="s">
        <v>433</v>
      </c>
      <c r="C41" s="186"/>
      <c r="D41" s="186"/>
      <c r="E41" s="186"/>
      <c r="F41" s="186"/>
      <c r="G41" s="186"/>
      <c r="H41" s="186"/>
      <c r="I41" s="186"/>
      <c r="J41" s="186"/>
      <c r="K41" s="187"/>
    </row>
    <row r="42" spans="1:11" s="61" customFormat="1" ht="15">
      <c r="A42" s="62" t="s">
        <v>430</v>
      </c>
      <c r="B42" s="62" t="s">
        <v>418</v>
      </c>
      <c r="C42" s="64"/>
      <c r="D42" s="64"/>
      <c r="E42" s="64"/>
      <c r="F42" s="64"/>
      <c r="G42" s="64"/>
      <c r="H42" s="64"/>
      <c r="I42" s="64"/>
      <c r="J42" s="64"/>
      <c r="K42" s="64"/>
    </row>
    <row r="43" spans="1:11" s="61" customFormat="1" ht="30">
      <c r="A43" s="62" t="s">
        <v>431</v>
      </c>
      <c r="B43" s="62" t="s">
        <v>135</v>
      </c>
      <c r="C43" s="64"/>
      <c r="D43" s="64"/>
      <c r="E43" s="64"/>
      <c r="F43" s="64"/>
      <c r="G43" s="64"/>
      <c r="H43" s="64"/>
      <c r="I43" s="64"/>
      <c r="J43" s="64"/>
      <c r="K43" s="64"/>
    </row>
    <row r="44" spans="1:11" s="61" customFormat="1" ht="15">
      <c r="A44" s="62" t="s">
        <v>432</v>
      </c>
      <c r="B44" s="62" t="s">
        <v>119</v>
      </c>
      <c r="C44" s="22">
        <f>C42*C43</f>
        <v>0</v>
      </c>
      <c r="D44" s="22">
        <f aca="true" t="shared" si="31" ref="D44:K44">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c r="A45" s="4" t="s">
        <v>674</v>
      </c>
      <c r="B45" s="4" t="s">
        <v>690</v>
      </c>
      <c r="C45" s="64"/>
      <c r="D45" s="64"/>
      <c r="E45" s="64"/>
      <c r="F45" s="64"/>
      <c r="G45" s="64"/>
      <c r="H45" s="64"/>
      <c r="I45" s="64"/>
      <c r="J45" s="64"/>
      <c r="K45" s="64"/>
    </row>
    <row r="46" spans="1:11" ht="30">
      <c r="A46" s="72" t="s">
        <v>122</v>
      </c>
      <c r="B46" s="4" t="s">
        <v>387</v>
      </c>
      <c r="C46" s="71">
        <f>C47+C55+C68</f>
        <v>0</v>
      </c>
      <c r="D46" s="71">
        <f aca="true" t="shared" si="32" ref="D46:K46">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ht="15">
      <c r="A47" s="87" t="s">
        <v>123</v>
      </c>
      <c r="B47" s="17" t="s">
        <v>247</v>
      </c>
      <c r="C47" s="94">
        <f>SUM(C48:C53)</f>
        <v>0</v>
      </c>
      <c r="D47" s="94">
        <f aca="true" t="shared" si="33" ref="D47:K47">SUM(D48:D53)</f>
        <v>0</v>
      </c>
      <c r="E47" s="94">
        <f t="shared" si="33"/>
        <v>0</v>
      </c>
      <c r="F47" s="94">
        <f t="shared" si="33"/>
        <v>0</v>
      </c>
      <c r="G47" s="94">
        <f t="shared" si="33"/>
        <v>0</v>
      </c>
      <c r="H47" s="94">
        <f t="shared" si="33"/>
        <v>0</v>
      </c>
      <c r="I47" s="94">
        <f t="shared" si="33"/>
        <v>0</v>
      </c>
      <c r="J47" s="94">
        <f t="shared" si="33"/>
        <v>0</v>
      </c>
      <c r="K47" s="94">
        <f t="shared" si="33"/>
        <v>0</v>
      </c>
    </row>
    <row r="48" spans="1:11" ht="15">
      <c r="A48" s="19" t="s">
        <v>539</v>
      </c>
      <c r="B48" s="64"/>
      <c r="C48" s="64"/>
      <c r="D48" s="64"/>
      <c r="E48" s="64"/>
      <c r="F48" s="64"/>
      <c r="G48" s="64"/>
      <c r="H48" s="64"/>
      <c r="I48" s="64"/>
      <c r="J48" s="64"/>
      <c r="K48" s="64"/>
    </row>
    <row r="49" spans="1:11" ht="15">
      <c r="A49" s="19" t="s">
        <v>540</v>
      </c>
      <c r="B49" s="64"/>
      <c r="C49" s="64"/>
      <c r="D49" s="64"/>
      <c r="E49" s="64"/>
      <c r="F49" s="64"/>
      <c r="G49" s="64"/>
      <c r="H49" s="64"/>
      <c r="I49" s="64"/>
      <c r="J49" s="64"/>
      <c r="K49" s="64"/>
    </row>
    <row r="50" spans="1:11" ht="15">
      <c r="A50" s="19" t="s">
        <v>541</v>
      </c>
      <c r="B50" s="64"/>
      <c r="C50" s="64"/>
      <c r="D50" s="64"/>
      <c r="E50" s="64"/>
      <c r="F50" s="64"/>
      <c r="G50" s="64"/>
      <c r="H50" s="64"/>
      <c r="I50" s="64"/>
      <c r="J50" s="64"/>
      <c r="K50" s="64"/>
    </row>
    <row r="51" spans="1:11" ht="15">
      <c r="A51" s="19" t="s">
        <v>542</v>
      </c>
      <c r="B51" s="64"/>
      <c r="C51" s="64"/>
      <c r="D51" s="64"/>
      <c r="E51" s="64"/>
      <c r="F51" s="64"/>
      <c r="G51" s="64"/>
      <c r="H51" s="64"/>
      <c r="I51" s="64"/>
      <c r="J51" s="64"/>
      <c r="K51" s="64"/>
    </row>
    <row r="52" spans="1:11" ht="15">
      <c r="A52" s="19" t="s">
        <v>543</v>
      </c>
      <c r="B52" s="64"/>
      <c r="C52" s="64"/>
      <c r="D52" s="64"/>
      <c r="E52" s="64"/>
      <c r="F52" s="64"/>
      <c r="G52" s="64"/>
      <c r="H52" s="64"/>
      <c r="I52" s="64"/>
      <c r="J52" s="64"/>
      <c r="K52" s="64"/>
    </row>
    <row r="53" spans="1:13" ht="33" customHeight="1">
      <c r="A53" s="19" t="s">
        <v>544</v>
      </c>
      <c r="B53" s="108" t="s">
        <v>607</v>
      </c>
      <c r="C53" s="64"/>
      <c r="D53" s="64"/>
      <c r="E53" s="64"/>
      <c r="F53" s="64"/>
      <c r="G53" s="64"/>
      <c r="H53" s="64"/>
      <c r="I53" s="64"/>
      <c r="J53" s="64"/>
      <c r="K53" s="64"/>
      <c r="M53" s="96"/>
    </row>
    <row r="54" spans="1:13" ht="28.9" customHeight="1">
      <c r="A54" s="19" t="s">
        <v>124</v>
      </c>
      <c r="B54" s="108" t="s">
        <v>608</v>
      </c>
      <c r="C54" s="64"/>
      <c r="D54" s="64"/>
      <c r="E54" s="64"/>
      <c r="F54" s="64"/>
      <c r="G54" s="64"/>
      <c r="H54" s="64"/>
      <c r="I54" s="64"/>
      <c r="J54" s="64"/>
      <c r="K54" s="64"/>
      <c r="M54" s="96"/>
    </row>
    <row r="55" spans="1:11" s="93" customFormat="1" ht="15">
      <c r="A55" s="87" t="s">
        <v>125</v>
      </c>
      <c r="B55" s="17" t="s">
        <v>126</v>
      </c>
      <c r="C55" s="94">
        <f>C56+C62</f>
        <v>0</v>
      </c>
      <c r="D55" s="94">
        <f aca="true" t="shared" si="34" ref="D55:K55">D56+D62</f>
        <v>0</v>
      </c>
      <c r="E55" s="94">
        <f t="shared" si="34"/>
        <v>0</v>
      </c>
      <c r="F55" s="94">
        <f t="shared" si="34"/>
        <v>0</v>
      </c>
      <c r="G55" s="94">
        <f t="shared" si="34"/>
        <v>0</v>
      </c>
      <c r="H55" s="94">
        <f t="shared" si="34"/>
        <v>0</v>
      </c>
      <c r="I55" s="94">
        <f t="shared" si="34"/>
        <v>0</v>
      </c>
      <c r="J55" s="94">
        <f t="shared" si="34"/>
        <v>0</v>
      </c>
      <c r="K55" s="94">
        <f t="shared" si="34"/>
        <v>0</v>
      </c>
    </row>
    <row r="56" spans="1:11" s="93" customFormat="1" ht="15">
      <c r="A56" s="122" t="s">
        <v>661</v>
      </c>
      <c r="B56" s="17" t="s">
        <v>249</v>
      </c>
      <c r="C56" s="94">
        <f>SUM(C57:C61)</f>
        <v>0</v>
      </c>
      <c r="D56" s="94">
        <f aca="true" t="shared" si="35" ref="D56:K56">SUM(D57:D61)</f>
        <v>0</v>
      </c>
      <c r="E56" s="94">
        <f t="shared" si="35"/>
        <v>0</v>
      </c>
      <c r="F56" s="94">
        <f t="shared" si="35"/>
        <v>0</v>
      </c>
      <c r="G56" s="94">
        <f t="shared" si="35"/>
        <v>0</v>
      </c>
      <c r="H56" s="94">
        <f t="shared" si="35"/>
        <v>0</v>
      </c>
      <c r="I56" s="94">
        <f t="shared" si="35"/>
        <v>0</v>
      </c>
      <c r="J56" s="94">
        <f t="shared" si="35"/>
        <v>0</v>
      </c>
      <c r="K56" s="94">
        <f t="shared" si="35"/>
        <v>0</v>
      </c>
    </row>
    <row r="57" spans="1:11" ht="15">
      <c r="A57" s="108" t="s">
        <v>662</v>
      </c>
      <c r="B57" s="64"/>
      <c r="C57" s="64"/>
      <c r="D57" s="64"/>
      <c r="E57" s="64"/>
      <c r="F57" s="64"/>
      <c r="G57" s="64"/>
      <c r="H57" s="64"/>
      <c r="I57" s="64"/>
      <c r="J57" s="64"/>
      <c r="K57" s="64"/>
    </row>
    <row r="58" spans="1:11" ht="15">
      <c r="A58" s="108" t="s">
        <v>663</v>
      </c>
      <c r="B58" s="64"/>
      <c r="C58" s="64"/>
      <c r="D58" s="64"/>
      <c r="E58" s="64"/>
      <c r="F58" s="64"/>
      <c r="G58" s="64"/>
      <c r="H58" s="64"/>
      <c r="I58" s="64"/>
      <c r="J58" s="64"/>
      <c r="K58" s="64"/>
    </row>
    <row r="59" spans="1:11" ht="15">
      <c r="A59" s="108" t="s">
        <v>664</v>
      </c>
      <c r="B59" s="64"/>
      <c r="C59" s="64"/>
      <c r="D59" s="64"/>
      <c r="E59" s="64"/>
      <c r="F59" s="64"/>
      <c r="G59" s="64"/>
      <c r="H59" s="64"/>
      <c r="I59" s="64"/>
      <c r="J59" s="64"/>
      <c r="K59" s="64"/>
    </row>
    <row r="60" spans="1:11" ht="15">
      <c r="A60" s="108" t="s">
        <v>665</v>
      </c>
      <c r="B60" s="64"/>
      <c r="C60" s="64"/>
      <c r="D60" s="64"/>
      <c r="E60" s="64"/>
      <c r="F60" s="64"/>
      <c r="G60" s="64"/>
      <c r="H60" s="64"/>
      <c r="I60" s="64"/>
      <c r="J60" s="64"/>
      <c r="K60" s="64"/>
    </row>
    <row r="61" spans="1:11" ht="15">
      <c r="A61" s="108" t="s">
        <v>666</v>
      </c>
      <c r="B61" s="64"/>
      <c r="C61" s="64"/>
      <c r="D61" s="64"/>
      <c r="E61" s="64"/>
      <c r="F61" s="64"/>
      <c r="G61" s="64"/>
      <c r="H61" s="64"/>
      <c r="I61" s="64"/>
      <c r="J61" s="64"/>
      <c r="K61" s="64"/>
    </row>
    <row r="62" spans="1:11" s="93" customFormat="1" ht="30">
      <c r="A62" s="122" t="s">
        <v>667</v>
      </c>
      <c r="B62" s="17" t="s">
        <v>250</v>
      </c>
      <c r="C62" s="94">
        <f>SUM(C63:C66)</f>
        <v>0</v>
      </c>
      <c r="D62" s="94">
        <f aca="true" t="shared" si="36" ref="D62:K62">SUM(D63:D66)</f>
        <v>0</v>
      </c>
      <c r="E62" s="94">
        <f t="shared" si="36"/>
        <v>0</v>
      </c>
      <c r="F62" s="94">
        <f t="shared" si="36"/>
        <v>0</v>
      </c>
      <c r="G62" s="94">
        <f t="shared" si="36"/>
        <v>0</v>
      </c>
      <c r="H62" s="94">
        <f t="shared" si="36"/>
        <v>0</v>
      </c>
      <c r="I62" s="94">
        <f t="shared" si="36"/>
        <v>0</v>
      </c>
      <c r="J62" s="94">
        <f t="shared" si="36"/>
        <v>0</v>
      </c>
      <c r="K62" s="94">
        <f t="shared" si="36"/>
        <v>0</v>
      </c>
    </row>
    <row r="63" spans="1:11" ht="15">
      <c r="A63" s="108" t="s">
        <v>668</v>
      </c>
      <c r="B63" s="64"/>
      <c r="C63" s="64"/>
      <c r="D63" s="64"/>
      <c r="E63" s="64"/>
      <c r="F63" s="64"/>
      <c r="G63" s="64"/>
      <c r="H63" s="64"/>
      <c r="I63" s="64"/>
      <c r="J63" s="64"/>
      <c r="K63" s="64"/>
    </row>
    <row r="64" spans="1:11" ht="15">
      <c r="A64" s="108" t="s">
        <v>669</v>
      </c>
      <c r="B64" s="64"/>
      <c r="C64" s="64"/>
      <c r="D64" s="64"/>
      <c r="E64" s="64"/>
      <c r="F64" s="64"/>
      <c r="G64" s="64"/>
      <c r="H64" s="64"/>
      <c r="I64" s="64"/>
      <c r="J64" s="64"/>
      <c r="K64" s="64"/>
    </row>
    <row r="65" spans="1:11" ht="15">
      <c r="A65" s="108" t="s">
        <v>670</v>
      </c>
      <c r="B65" s="64"/>
      <c r="C65" s="64"/>
      <c r="D65" s="64"/>
      <c r="E65" s="64"/>
      <c r="F65" s="64"/>
      <c r="G65" s="64"/>
      <c r="H65" s="64"/>
      <c r="I65" s="64"/>
      <c r="J65" s="64"/>
      <c r="K65" s="64"/>
    </row>
    <row r="66" spans="1:12" ht="30">
      <c r="A66" s="108" t="s">
        <v>671</v>
      </c>
      <c r="B66" s="108" t="s">
        <v>609</v>
      </c>
      <c r="C66" s="22">
        <f aca="true" t="shared" si="37" ref="C66:K66">+C132-C53-C67-C54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1" ht="30">
      <c r="A67" s="108" t="s">
        <v>672</v>
      </c>
      <c r="B67" s="108" t="s">
        <v>610</v>
      </c>
      <c r="C67" s="64"/>
      <c r="D67" s="64"/>
      <c r="E67" s="64"/>
      <c r="F67" s="64"/>
      <c r="G67" s="64"/>
      <c r="H67" s="64"/>
      <c r="I67" s="64"/>
      <c r="J67" s="64"/>
      <c r="K67" s="64"/>
    </row>
    <row r="68" spans="1:11" s="93" customFormat="1" ht="30">
      <c r="A68" s="122" t="s">
        <v>673</v>
      </c>
      <c r="B68" s="17" t="s">
        <v>260</v>
      </c>
      <c r="C68" s="59"/>
      <c r="D68" s="94">
        <f>+5!D23</f>
        <v>0</v>
      </c>
      <c r="E68" s="94">
        <f>+5!E23</f>
        <v>0</v>
      </c>
      <c r="F68" s="94">
        <f>+5!F23</f>
        <v>0</v>
      </c>
      <c r="G68" s="94">
        <f>+5!G23</f>
        <v>0</v>
      </c>
      <c r="H68" s="94">
        <f>+5!H23</f>
        <v>0</v>
      </c>
      <c r="I68" s="94">
        <f>+5!I23</f>
        <v>0</v>
      </c>
      <c r="J68" s="94">
        <f>+5!J23</f>
        <v>0</v>
      </c>
      <c r="K68" s="94">
        <f>+5!K23</f>
        <v>0</v>
      </c>
    </row>
    <row r="69" spans="1:11" s="93" customFormat="1" ht="30">
      <c r="A69" s="122" t="s">
        <v>545</v>
      </c>
      <c r="B69" s="17" t="s">
        <v>611</v>
      </c>
      <c r="C69" s="94">
        <f>SUM(C53:C54,C66:C67)</f>
        <v>0</v>
      </c>
      <c r="D69" s="94">
        <f aca="true" t="shared" si="38" ref="D69:K69">SUM(D53:D54,D66:D67)</f>
        <v>0</v>
      </c>
      <c r="E69" s="94">
        <f t="shared" si="38"/>
        <v>0</v>
      </c>
      <c r="F69" s="94">
        <f t="shared" si="38"/>
        <v>0</v>
      </c>
      <c r="G69" s="94">
        <f t="shared" si="38"/>
        <v>0</v>
      </c>
      <c r="H69" s="94">
        <f t="shared" si="38"/>
        <v>0</v>
      </c>
      <c r="I69" s="94">
        <f t="shared" si="38"/>
        <v>0</v>
      </c>
      <c r="J69" s="94">
        <f t="shared" si="38"/>
        <v>0</v>
      </c>
      <c r="K69" s="94">
        <f t="shared" si="38"/>
        <v>0</v>
      </c>
    </row>
    <row r="70" spans="1:12" ht="14.45" customHeight="1">
      <c r="A70" s="4" t="s">
        <v>127</v>
      </c>
      <c r="B70" s="188" t="s">
        <v>128</v>
      </c>
      <c r="C70" s="189"/>
      <c r="D70" s="189"/>
      <c r="E70" s="189"/>
      <c r="F70" s="189"/>
      <c r="G70" s="189"/>
      <c r="H70" s="189"/>
      <c r="I70" s="189"/>
      <c r="J70" s="189"/>
      <c r="K70" s="190"/>
      <c r="L70" s="93"/>
    </row>
    <row r="71" spans="1:13" ht="15">
      <c r="A71" s="7" t="s">
        <v>546</v>
      </c>
      <c r="B71" s="175" t="s">
        <v>599</v>
      </c>
      <c r="C71" s="176"/>
      <c r="D71" s="176"/>
      <c r="E71" s="176"/>
      <c r="F71" s="176"/>
      <c r="G71" s="176"/>
      <c r="H71" s="176"/>
      <c r="I71" s="176"/>
      <c r="J71" s="176"/>
      <c r="K71" s="177"/>
      <c r="M71" s="96"/>
    </row>
    <row r="72" spans="1:13" ht="30">
      <c r="A72" s="19" t="s">
        <v>547</v>
      </c>
      <c r="B72" s="19" t="s">
        <v>597</v>
      </c>
      <c r="C72" s="148"/>
      <c r="D72" s="22">
        <f>C75</f>
        <v>0</v>
      </c>
      <c r="E72" s="22">
        <f>IF(E5&gt;0,D75,0)</f>
        <v>0</v>
      </c>
      <c r="F72" s="22">
        <f>IF(F5&gt;0,E75,0)</f>
        <v>0</v>
      </c>
      <c r="G72" s="22">
        <f>IF(F5&gt;0,F75,IF(E5&gt;0,E75,D75))</f>
        <v>0</v>
      </c>
      <c r="H72" s="22">
        <f>G75</f>
        <v>0</v>
      </c>
      <c r="I72" s="22">
        <f aca="true" t="shared" si="39" ref="I72:K72">H75</f>
        <v>0</v>
      </c>
      <c r="J72" s="22">
        <f t="shared" si="39"/>
        <v>0</v>
      </c>
      <c r="K72" s="22">
        <f t="shared" si="39"/>
        <v>0</v>
      </c>
      <c r="M72" s="96"/>
    </row>
    <row r="73" spans="1:11" ht="15">
      <c r="A73" s="19" t="s">
        <v>548</v>
      </c>
      <c r="B73" s="19" t="s">
        <v>444</v>
      </c>
      <c r="C73" s="64"/>
      <c r="D73" s="64"/>
      <c r="E73" s="64"/>
      <c r="F73" s="64"/>
      <c r="G73" s="64"/>
      <c r="H73" s="64"/>
      <c r="I73" s="64"/>
      <c r="J73" s="64"/>
      <c r="K73" s="64"/>
    </row>
    <row r="74" spans="1:11" ht="30">
      <c r="A74" s="19" t="s">
        <v>549</v>
      </c>
      <c r="B74" s="19" t="s">
        <v>445</v>
      </c>
      <c r="C74" s="64"/>
      <c r="D74" s="64"/>
      <c r="E74" s="64"/>
      <c r="F74" s="64"/>
      <c r="G74" s="64"/>
      <c r="H74" s="64"/>
      <c r="I74" s="64"/>
      <c r="J74" s="64"/>
      <c r="K74" s="64"/>
    </row>
    <row r="75" spans="1:13" ht="30">
      <c r="A75" s="19" t="s">
        <v>550</v>
      </c>
      <c r="B75" s="19" t="s">
        <v>598</v>
      </c>
      <c r="C75" s="22">
        <f>+C72+C73-C74</f>
        <v>0</v>
      </c>
      <c r="D75" s="22">
        <f aca="true" t="shared" si="40" ref="D75:K75">+D72+D73-D74</f>
        <v>0</v>
      </c>
      <c r="E75" s="22">
        <f t="shared" si="40"/>
        <v>0</v>
      </c>
      <c r="F75" s="22">
        <f t="shared" si="40"/>
        <v>0</v>
      </c>
      <c r="G75" s="22">
        <f t="shared" si="40"/>
        <v>0</v>
      </c>
      <c r="H75" s="22">
        <f t="shared" si="40"/>
        <v>0</v>
      </c>
      <c r="I75" s="22">
        <f t="shared" si="40"/>
        <v>0</v>
      </c>
      <c r="J75" s="22">
        <f t="shared" si="40"/>
        <v>0</v>
      </c>
      <c r="K75" s="22">
        <f t="shared" si="40"/>
        <v>0</v>
      </c>
      <c r="M75" s="96"/>
    </row>
    <row r="76" spans="1:11" ht="30">
      <c r="A76" s="19" t="s">
        <v>551</v>
      </c>
      <c r="B76" s="19" t="s">
        <v>446</v>
      </c>
      <c r="C76" s="64"/>
      <c r="D76" s="22">
        <f>C79</f>
        <v>0</v>
      </c>
      <c r="E76" s="22">
        <f>IF(E5&gt;0,D79,0)</f>
        <v>0</v>
      </c>
      <c r="F76" s="22">
        <f>IF(F5&gt;0,E79,0)</f>
        <v>0</v>
      </c>
      <c r="G76" s="22">
        <f>IF(F5&gt;0,F79,IF(E5&gt;0,E79,D79))</f>
        <v>0</v>
      </c>
      <c r="H76" s="22">
        <f aca="true" t="shared" si="41" ref="H76:K76">G79</f>
        <v>0</v>
      </c>
      <c r="I76" s="22">
        <f t="shared" si="41"/>
        <v>0</v>
      </c>
      <c r="J76" s="22">
        <f t="shared" si="41"/>
        <v>0</v>
      </c>
      <c r="K76" s="22">
        <f t="shared" si="41"/>
        <v>0</v>
      </c>
    </row>
    <row r="77" spans="1:11" ht="15">
      <c r="A77" s="19" t="s">
        <v>552</v>
      </c>
      <c r="B77" s="19" t="s">
        <v>447</v>
      </c>
      <c r="C77" s="64"/>
      <c r="D77" s="64"/>
      <c r="E77" s="64"/>
      <c r="F77" s="64"/>
      <c r="G77" s="64"/>
      <c r="H77" s="64"/>
      <c r="I77" s="64"/>
      <c r="J77" s="64"/>
      <c r="K77" s="64"/>
    </row>
    <row r="78" spans="1:11" ht="15">
      <c r="A78" s="19" t="s">
        <v>553</v>
      </c>
      <c r="B78" s="19" t="s">
        <v>448</v>
      </c>
      <c r="C78" s="64"/>
      <c r="D78" s="64"/>
      <c r="E78" s="64"/>
      <c r="F78" s="64"/>
      <c r="G78" s="64"/>
      <c r="H78" s="64"/>
      <c r="I78" s="64"/>
      <c r="J78" s="64"/>
      <c r="K78" s="64"/>
    </row>
    <row r="79" spans="1:11" ht="30">
      <c r="A79" s="19" t="s">
        <v>554</v>
      </c>
      <c r="B79" s="19" t="s">
        <v>449</v>
      </c>
      <c r="C79" s="22">
        <f>C76+C77</f>
        <v>0</v>
      </c>
      <c r="D79" s="22">
        <f aca="true" t="shared" si="42" ref="D79:K79">D76+D77</f>
        <v>0</v>
      </c>
      <c r="E79" s="22">
        <f t="shared" si="42"/>
        <v>0</v>
      </c>
      <c r="F79" s="22">
        <f t="shared" si="42"/>
        <v>0</v>
      </c>
      <c r="G79" s="22">
        <f t="shared" si="42"/>
        <v>0</v>
      </c>
      <c r="H79" s="22">
        <f t="shared" si="42"/>
        <v>0</v>
      </c>
      <c r="I79" s="22">
        <f t="shared" si="42"/>
        <v>0</v>
      </c>
      <c r="J79" s="22">
        <f t="shared" si="42"/>
        <v>0</v>
      </c>
      <c r="K79" s="22">
        <f t="shared" si="42"/>
        <v>0</v>
      </c>
    </row>
    <row r="80" spans="1:13" ht="30">
      <c r="A80" s="19" t="s">
        <v>555</v>
      </c>
      <c r="B80" s="19" t="s">
        <v>450</v>
      </c>
      <c r="C80" s="109">
        <f>+C75-C79</f>
        <v>0</v>
      </c>
      <c r="D80" s="109">
        <f aca="true" t="shared" si="43" ref="D80:K80">+D75-D79</f>
        <v>0</v>
      </c>
      <c r="E80" s="109">
        <f t="shared" si="43"/>
        <v>0</v>
      </c>
      <c r="F80" s="109">
        <f t="shared" si="43"/>
        <v>0</v>
      </c>
      <c r="G80" s="109">
        <f t="shared" si="43"/>
        <v>0</v>
      </c>
      <c r="H80" s="109">
        <f t="shared" si="43"/>
        <v>0</v>
      </c>
      <c r="I80" s="109">
        <f t="shared" si="43"/>
        <v>0</v>
      </c>
      <c r="J80" s="109">
        <f t="shared" si="43"/>
        <v>0</v>
      </c>
      <c r="K80" s="109">
        <f t="shared" si="43"/>
        <v>0</v>
      </c>
      <c r="M80" s="96"/>
    </row>
    <row r="81" spans="1:11" ht="15">
      <c r="A81" s="7" t="s">
        <v>129</v>
      </c>
      <c r="B81" s="178" t="s">
        <v>131</v>
      </c>
      <c r="C81" s="179"/>
      <c r="D81" s="179"/>
      <c r="E81" s="179"/>
      <c r="F81" s="179"/>
      <c r="G81" s="179"/>
      <c r="H81" s="179"/>
      <c r="I81" s="179"/>
      <c r="J81" s="179"/>
      <c r="K81" s="180"/>
    </row>
    <row r="82" spans="1:11" ht="15">
      <c r="A82" s="19" t="s">
        <v>451</v>
      </c>
      <c r="B82" s="19" t="s">
        <v>440</v>
      </c>
      <c r="C82" s="148"/>
      <c r="D82" s="22">
        <f>C85</f>
        <v>0</v>
      </c>
      <c r="E82" s="22">
        <f>IF(E5&gt;0,D85,0)</f>
        <v>0</v>
      </c>
      <c r="F82" s="22">
        <f>IF(F5&gt;0,E85,0)</f>
        <v>0</v>
      </c>
      <c r="G82" s="22">
        <f>IF(F5&gt;0,F85,IF(E5&gt;0,E85,D85))</f>
        <v>0</v>
      </c>
      <c r="H82" s="22">
        <f aca="true" t="shared" si="44" ref="H82:K82">G85</f>
        <v>0</v>
      </c>
      <c r="I82" s="22">
        <f t="shared" si="44"/>
        <v>0</v>
      </c>
      <c r="J82" s="22">
        <f t="shared" si="44"/>
        <v>0</v>
      </c>
      <c r="K82" s="22">
        <f t="shared" si="44"/>
        <v>0</v>
      </c>
    </row>
    <row r="83" spans="1:11" ht="15">
      <c r="A83" s="19" t="s">
        <v>452</v>
      </c>
      <c r="B83" s="19" t="s">
        <v>441</v>
      </c>
      <c r="C83" s="64"/>
      <c r="D83" s="64"/>
      <c r="E83" s="64"/>
      <c r="F83" s="64"/>
      <c r="G83" s="64"/>
      <c r="H83" s="64"/>
      <c r="I83" s="64"/>
      <c r="J83" s="64"/>
      <c r="K83" s="64"/>
    </row>
    <row r="84" spans="1:11" ht="15">
      <c r="A84" s="19" t="s">
        <v>453</v>
      </c>
      <c r="B84" s="19" t="s">
        <v>442</v>
      </c>
      <c r="C84" s="64"/>
      <c r="D84" s="64"/>
      <c r="E84" s="64"/>
      <c r="F84" s="64"/>
      <c r="G84" s="64"/>
      <c r="H84" s="64"/>
      <c r="I84" s="64"/>
      <c r="J84" s="64"/>
      <c r="K84" s="64"/>
    </row>
    <row r="85" spans="1:11" ht="15">
      <c r="A85" s="19" t="s">
        <v>454</v>
      </c>
      <c r="B85" s="19" t="s">
        <v>443</v>
      </c>
      <c r="C85" s="22">
        <f>C82+C83-C84</f>
        <v>0</v>
      </c>
      <c r="D85" s="22">
        <f>D82+D83-D84</f>
        <v>0</v>
      </c>
      <c r="E85" s="22">
        <f aca="true" t="shared" si="45" ref="E85:K85">E82+E83-E84</f>
        <v>0</v>
      </c>
      <c r="F85" s="22">
        <f t="shared" si="45"/>
        <v>0</v>
      </c>
      <c r="G85" s="22">
        <f t="shared" si="45"/>
        <v>0</v>
      </c>
      <c r="H85" s="22">
        <f t="shared" si="45"/>
        <v>0</v>
      </c>
      <c r="I85" s="22">
        <f t="shared" si="45"/>
        <v>0</v>
      </c>
      <c r="J85" s="22">
        <f t="shared" si="45"/>
        <v>0</v>
      </c>
      <c r="K85" s="22">
        <f t="shared" si="45"/>
        <v>0</v>
      </c>
    </row>
    <row r="86" spans="1:11" ht="15">
      <c r="A86" s="7" t="s">
        <v>130</v>
      </c>
      <c r="B86" s="178" t="s">
        <v>132</v>
      </c>
      <c r="C86" s="179"/>
      <c r="D86" s="179"/>
      <c r="E86" s="179"/>
      <c r="F86" s="179"/>
      <c r="G86" s="179"/>
      <c r="H86" s="179"/>
      <c r="I86" s="179"/>
      <c r="J86" s="179"/>
      <c r="K86" s="180"/>
    </row>
    <row r="87" spans="1:13" ht="30">
      <c r="A87" s="19" t="s">
        <v>455</v>
      </c>
      <c r="B87" s="19" t="s">
        <v>597</v>
      </c>
      <c r="C87" s="148"/>
      <c r="D87" s="109">
        <f>C90</f>
        <v>0</v>
      </c>
      <c r="E87" s="109">
        <f>IF(E5&gt;0,D90,0)</f>
        <v>0</v>
      </c>
      <c r="F87" s="109">
        <f>IF(F5&gt;0,E90,0)</f>
        <v>0</v>
      </c>
      <c r="G87" s="109">
        <f>IF(F5&gt;0,F90,IF(E5&gt;0,E90,D90))</f>
        <v>0</v>
      </c>
      <c r="H87" s="109">
        <f>G90</f>
        <v>0</v>
      </c>
      <c r="I87" s="109">
        <f aca="true" t="shared" si="46" ref="I87:K87">H90</f>
        <v>0</v>
      </c>
      <c r="J87" s="109">
        <f t="shared" si="46"/>
        <v>0</v>
      </c>
      <c r="K87" s="109">
        <f t="shared" si="46"/>
        <v>0</v>
      </c>
      <c r="M87" s="96"/>
    </row>
    <row r="88" spans="1:11" ht="15">
      <c r="A88" s="19" t="s">
        <v>456</v>
      </c>
      <c r="B88" s="19" t="s">
        <v>444</v>
      </c>
      <c r="C88" s="64"/>
      <c r="D88" s="64"/>
      <c r="E88" s="64"/>
      <c r="F88" s="64"/>
      <c r="G88" s="64"/>
      <c r="H88" s="64"/>
      <c r="I88" s="64"/>
      <c r="J88" s="64"/>
      <c r="K88" s="64"/>
    </row>
    <row r="89" spans="1:11" ht="30">
      <c r="A89" s="19" t="s">
        <v>457</v>
      </c>
      <c r="B89" s="19" t="s">
        <v>445</v>
      </c>
      <c r="C89" s="64"/>
      <c r="D89" s="64"/>
      <c r="E89" s="64"/>
      <c r="F89" s="64"/>
      <c r="G89" s="64"/>
      <c r="H89" s="64"/>
      <c r="I89" s="64"/>
      <c r="J89" s="64"/>
      <c r="K89" s="64"/>
    </row>
    <row r="90" spans="1:13" ht="30" customHeight="1">
      <c r="A90" s="19" t="s">
        <v>458</v>
      </c>
      <c r="B90" s="19" t="s">
        <v>598</v>
      </c>
      <c r="C90" s="22">
        <f>+C87+C88-C89</f>
        <v>0</v>
      </c>
      <c r="D90" s="22">
        <f aca="true" t="shared" si="47" ref="D90:K90">+D87+D88-D89</f>
        <v>0</v>
      </c>
      <c r="E90" s="22">
        <f t="shared" si="47"/>
        <v>0</v>
      </c>
      <c r="F90" s="22">
        <f t="shared" si="47"/>
        <v>0</v>
      </c>
      <c r="G90" s="22">
        <f t="shared" si="47"/>
        <v>0</v>
      </c>
      <c r="H90" s="22">
        <f t="shared" si="47"/>
        <v>0</v>
      </c>
      <c r="I90" s="22">
        <f t="shared" si="47"/>
        <v>0</v>
      </c>
      <c r="J90" s="22">
        <f t="shared" si="47"/>
        <v>0</v>
      </c>
      <c r="K90" s="22">
        <f t="shared" si="47"/>
        <v>0</v>
      </c>
      <c r="M90" s="96"/>
    </row>
    <row r="91" spans="1:11" ht="30">
      <c r="A91" s="19" t="s">
        <v>459</v>
      </c>
      <c r="B91" s="19" t="s">
        <v>446</v>
      </c>
      <c r="C91" s="64"/>
      <c r="D91" s="22">
        <f>C94</f>
        <v>0</v>
      </c>
      <c r="E91" s="22">
        <f>IF(E5&gt;0,D94,0)</f>
        <v>0</v>
      </c>
      <c r="F91" s="22">
        <f>IF(F5&gt;0,E94,0)</f>
        <v>0</v>
      </c>
      <c r="G91" s="22">
        <f>IF(F5&gt;0,F94,IF(E5&gt;0,E94,D94))</f>
        <v>0</v>
      </c>
      <c r="H91" s="22">
        <f aca="true" t="shared" si="48" ref="H91:K91">G94</f>
        <v>0</v>
      </c>
      <c r="I91" s="22">
        <f t="shared" si="48"/>
        <v>0</v>
      </c>
      <c r="J91" s="22">
        <f t="shared" si="48"/>
        <v>0</v>
      </c>
      <c r="K91" s="22">
        <f t="shared" si="48"/>
        <v>0</v>
      </c>
    </row>
    <row r="92" spans="1:11" ht="15">
      <c r="A92" s="19" t="s">
        <v>460</v>
      </c>
      <c r="B92" s="19" t="s">
        <v>447</v>
      </c>
      <c r="C92" s="64"/>
      <c r="D92" s="64"/>
      <c r="E92" s="64"/>
      <c r="F92" s="64"/>
      <c r="G92" s="64"/>
      <c r="H92" s="64"/>
      <c r="I92" s="64"/>
      <c r="J92" s="64"/>
      <c r="K92" s="64"/>
    </row>
    <row r="93" spans="1:11" ht="15">
      <c r="A93" s="19" t="s">
        <v>461</v>
      </c>
      <c r="B93" s="19" t="s">
        <v>448</v>
      </c>
      <c r="C93" s="64"/>
      <c r="D93" s="64"/>
      <c r="E93" s="64"/>
      <c r="F93" s="64"/>
      <c r="G93" s="64"/>
      <c r="H93" s="64"/>
      <c r="I93" s="64"/>
      <c r="J93" s="64"/>
      <c r="K93" s="64"/>
    </row>
    <row r="94" spans="1:11" ht="30">
      <c r="A94" s="19" t="s">
        <v>462</v>
      </c>
      <c r="B94" s="19" t="s">
        <v>449</v>
      </c>
      <c r="C94" s="22">
        <f>C91+C92</f>
        <v>0</v>
      </c>
      <c r="D94" s="22">
        <f aca="true" t="shared" si="49" ref="D94:K94">D91+D92</f>
        <v>0</v>
      </c>
      <c r="E94" s="22">
        <f t="shared" si="49"/>
        <v>0</v>
      </c>
      <c r="F94" s="22">
        <f t="shared" si="49"/>
        <v>0</v>
      </c>
      <c r="G94" s="22">
        <f t="shared" si="49"/>
        <v>0</v>
      </c>
      <c r="H94" s="22">
        <f t="shared" si="49"/>
        <v>0</v>
      </c>
      <c r="I94" s="22">
        <f t="shared" si="49"/>
        <v>0</v>
      </c>
      <c r="J94" s="22">
        <f t="shared" si="49"/>
        <v>0</v>
      </c>
      <c r="K94" s="22">
        <f t="shared" si="49"/>
        <v>0</v>
      </c>
    </row>
    <row r="95" spans="1:13" ht="30">
      <c r="A95" s="19" t="s">
        <v>463</v>
      </c>
      <c r="B95" s="19" t="s">
        <v>450</v>
      </c>
      <c r="C95" s="109">
        <f>+C90-C94</f>
        <v>0</v>
      </c>
      <c r="D95" s="109">
        <f aca="true" t="shared" si="50" ref="D95:K95">+D90-D94</f>
        <v>0</v>
      </c>
      <c r="E95" s="109">
        <f t="shared" si="50"/>
        <v>0</v>
      </c>
      <c r="F95" s="109">
        <f t="shared" si="50"/>
        <v>0</v>
      </c>
      <c r="G95" s="109">
        <f t="shared" si="50"/>
        <v>0</v>
      </c>
      <c r="H95" s="109">
        <f t="shared" si="50"/>
        <v>0</v>
      </c>
      <c r="I95" s="109">
        <f t="shared" si="50"/>
        <v>0</v>
      </c>
      <c r="J95" s="109">
        <f t="shared" si="50"/>
        <v>0</v>
      </c>
      <c r="K95" s="109">
        <f t="shared" si="50"/>
        <v>0</v>
      </c>
      <c r="M95" s="96"/>
    </row>
    <row r="96" spans="1:11" ht="15">
      <c r="A96" s="7" t="s">
        <v>556</v>
      </c>
      <c r="B96" s="178" t="s">
        <v>186</v>
      </c>
      <c r="C96" s="179"/>
      <c r="D96" s="179"/>
      <c r="E96" s="179"/>
      <c r="F96" s="179"/>
      <c r="G96" s="179"/>
      <c r="H96" s="179"/>
      <c r="I96" s="179"/>
      <c r="J96" s="179"/>
      <c r="K96" s="180"/>
    </row>
    <row r="97" spans="1:13" ht="30">
      <c r="A97" s="19" t="s">
        <v>557</v>
      </c>
      <c r="B97" s="19" t="s">
        <v>597</v>
      </c>
      <c r="C97" s="148"/>
      <c r="D97" s="22">
        <f>C100</f>
        <v>0</v>
      </c>
      <c r="E97" s="22">
        <f>IF(E5&gt;0,D100,0)</f>
        <v>0</v>
      </c>
      <c r="F97" s="22">
        <f>IF(F5&gt;0,E100,0)</f>
        <v>0</v>
      </c>
      <c r="G97" s="22">
        <f>IF(F5&gt;0,F100,IF(E5&gt;0,E100,D100))</f>
        <v>0</v>
      </c>
      <c r="H97" s="22">
        <f>G100</f>
        <v>0</v>
      </c>
      <c r="I97" s="22">
        <f aca="true" t="shared" si="51" ref="I97:K97">H100</f>
        <v>0</v>
      </c>
      <c r="J97" s="22">
        <f t="shared" si="51"/>
        <v>0</v>
      </c>
      <c r="K97" s="22">
        <f t="shared" si="51"/>
        <v>0</v>
      </c>
      <c r="M97" s="96"/>
    </row>
    <row r="98" spans="1:11" ht="15">
      <c r="A98" s="19" t="s">
        <v>558</v>
      </c>
      <c r="B98" s="19" t="s">
        <v>444</v>
      </c>
      <c r="C98" s="64"/>
      <c r="D98" s="64"/>
      <c r="E98" s="64"/>
      <c r="F98" s="64"/>
      <c r="G98" s="64"/>
      <c r="H98" s="64"/>
      <c r="I98" s="64"/>
      <c r="J98" s="64"/>
      <c r="K98" s="64"/>
    </row>
    <row r="99" spans="1:11" ht="30">
      <c r="A99" s="19" t="s">
        <v>559</v>
      </c>
      <c r="B99" s="19" t="s">
        <v>445</v>
      </c>
      <c r="C99" s="64"/>
      <c r="D99" s="64"/>
      <c r="E99" s="64"/>
      <c r="F99" s="64"/>
      <c r="G99" s="64"/>
      <c r="H99" s="64"/>
      <c r="I99" s="64"/>
      <c r="J99" s="64"/>
      <c r="K99" s="64"/>
    </row>
    <row r="100" spans="1:13" ht="30">
      <c r="A100" s="19" t="s">
        <v>560</v>
      </c>
      <c r="B100" s="19" t="s">
        <v>598</v>
      </c>
      <c r="C100" s="22">
        <f>+C97+C98-C99</f>
        <v>0</v>
      </c>
      <c r="D100" s="22">
        <f aca="true" t="shared" si="52" ref="D100:K100">+D97+D98-D99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1" ht="30">
      <c r="A101" s="19" t="s">
        <v>561</v>
      </c>
      <c r="B101" s="19" t="s">
        <v>446</v>
      </c>
      <c r="C101" s="64"/>
      <c r="D101" s="22">
        <f>C104</f>
        <v>0</v>
      </c>
      <c r="E101" s="22">
        <f>IF(E5&gt;0,D104,0)</f>
        <v>0</v>
      </c>
      <c r="F101" s="22">
        <f>IF(F5&gt;0,E104,0)</f>
        <v>0</v>
      </c>
      <c r="G101" s="22">
        <f>IF(F5&gt;0,F104,IF(E5&gt;0,E104,D104))</f>
        <v>0</v>
      </c>
      <c r="H101" s="22">
        <f aca="true" t="shared" si="53" ref="H101:K101">G104</f>
        <v>0</v>
      </c>
      <c r="I101" s="22">
        <f t="shared" si="53"/>
        <v>0</v>
      </c>
      <c r="J101" s="22">
        <f t="shared" si="53"/>
        <v>0</v>
      </c>
      <c r="K101" s="22">
        <f t="shared" si="53"/>
        <v>0</v>
      </c>
    </row>
    <row r="102" spans="1:11" ht="15">
      <c r="A102" s="19" t="s">
        <v>562</v>
      </c>
      <c r="B102" s="19" t="s">
        <v>447</v>
      </c>
      <c r="C102" s="64"/>
      <c r="D102" s="64"/>
      <c r="E102" s="64"/>
      <c r="F102" s="64"/>
      <c r="G102" s="64"/>
      <c r="H102" s="64"/>
      <c r="I102" s="64"/>
      <c r="J102" s="64"/>
      <c r="K102" s="64"/>
    </row>
    <row r="103" spans="1:11" ht="15">
      <c r="A103" s="19" t="s">
        <v>563</v>
      </c>
      <c r="B103" s="19" t="s">
        <v>448</v>
      </c>
      <c r="C103" s="64"/>
      <c r="D103" s="64"/>
      <c r="E103" s="64"/>
      <c r="F103" s="64"/>
      <c r="G103" s="64"/>
      <c r="H103" s="64"/>
      <c r="I103" s="64"/>
      <c r="J103" s="64"/>
      <c r="K103" s="64"/>
    </row>
    <row r="104" spans="1:11" ht="30">
      <c r="A104" s="19" t="s">
        <v>564</v>
      </c>
      <c r="B104" s="19" t="s">
        <v>449</v>
      </c>
      <c r="C104" s="22">
        <f>C101+C102</f>
        <v>0</v>
      </c>
      <c r="D104" s="22">
        <f aca="true" t="shared" si="54" ref="D104:K104">D101+D102</f>
        <v>0</v>
      </c>
      <c r="E104" s="22">
        <f t="shared" si="54"/>
        <v>0</v>
      </c>
      <c r="F104" s="22">
        <f t="shared" si="54"/>
        <v>0</v>
      </c>
      <c r="G104" s="22">
        <f t="shared" si="54"/>
        <v>0</v>
      </c>
      <c r="H104" s="22">
        <f t="shared" si="54"/>
        <v>0</v>
      </c>
      <c r="I104" s="22">
        <f t="shared" si="54"/>
        <v>0</v>
      </c>
      <c r="J104" s="22">
        <f t="shared" si="54"/>
        <v>0</v>
      </c>
      <c r="K104" s="22">
        <f t="shared" si="54"/>
        <v>0</v>
      </c>
    </row>
    <row r="105" spans="1:13" ht="30">
      <c r="A105" s="19" t="s">
        <v>565</v>
      </c>
      <c r="B105" s="19" t="s">
        <v>450</v>
      </c>
      <c r="C105" s="109">
        <f>+C100-C104</f>
        <v>0</v>
      </c>
      <c r="D105" s="109">
        <f aca="true" t="shared" si="55" ref="D105:K10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1" ht="15">
      <c r="A106" s="7" t="s">
        <v>566</v>
      </c>
      <c r="B106" s="178" t="s">
        <v>133</v>
      </c>
      <c r="C106" s="179"/>
      <c r="D106" s="179"/>
      <c r="E106" s="179"/>
      <c r="F106" s="179"/>
      <c r="G106" s="179"/>
      <c r="H106" s="179"/>
      <c r="I106" s="179"/>
      <c r="J106" s="179"/>
      <c r="K106" s="180"/>
    </row>
    <row r="107" spans="1:13" ht="30">
      <c r="A107" s="19" t="s">
        <v>567</v>
      </c>
      <c r="B107" s="19" t="s">
        <v>597</v>
      </c>
      <c r="C107" s="148"/>
      <c r="D107" s="22">
        <f>C110</f>
        <v>0</v>
      </c>
      <c r="E107" s="22">
        <f>IF(E5&gt;0,D110,0)</f>
        <v>0</v>
      </c>
      <c r="F107" s="22">
        <f>IF(F5&gt;0,E110,0)</f>
        <v>0</v>
      </c>
      <c r="G107" s="22">
        <f>IF(F5&gt;0,F110,IF(E5&gt;0,E110,D110))</f>
        <v>0</v>
      </c>
      <c r="H107" s="22">
        <f>G110</f>
        <v>0</v>
      </c>
      <c r="I107" s="22">
        <f aca="true" t="shared" si="56" ref="I107:K107">H110</f>
        <v>0</v>
      </c>
      <c r="J107" s="22">
        <f t="shared" si="56"/>
        <v>0</v>
      </c>
      <c r="K107" s="22">
        <f t="shared" si="56"/>
        <v>0</v>
      </c>
      <c r="M107" s="96"/>
    </row>
    <row r="108" spans="1:11" ht="15">
      <c r="A108" s="19" t="s">
        <v>568</v>
      </c>
      <c r="B108" s="19" t="s">
        <v>444</v>
      </c>
      <c r="C108" s="64"/>
      <c r="D108" s="64"/>
      <c r="E108" s="64"/>
      <c r="F108" s="64"/>
      <c r="G108" s="64"/>
      <c r="H108" s="64"/>
      <c r="I108" s="64"/>
      <c r="J108" s="64"/>
      <c r="K108" s="64"/>
    </row>
    <row r="109" spans="1:11" ht="30">
      <c r="A109" s="19" t="s">
        <v>569</v>
      </c>
      <c r="B109" s="19" t="s">
        <v>445</v>
      </c>
      <c r="C109" s="64"/>
      <c r="D109" s="64"/>
      <c r="E109" s="64"/>
      <c r="F109" s="64"/>
      <c r="G109" s="64"/>
      <c r="H109" s="64"/>
      <c r="I109" s="64"/>
      <c r="J109" s="64"/>
      <c r="K109" s="64"/>
    </row>
    <row r="110" spans="1:13" ht="30">
      <c r="A110" s="19" t="s">
        <v>570</v>
      </c>
      <c r="B110" s="19" t="s">
        <v>598</v>
      </c>
      <c r="C110" s="22">
        <f>+C107+C108-C109</f>
        <v>0</v>
      </c>
      <c r="D110" s="22">
        <f aca="true" t="shared" si="57" ref="D110:K110">+D107+D108-D109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1" ht="30">
      <c r="A111" s="19" t="s">
        <v>571</v>
      </c>
      <c r="B111" s="19" t="s">
        <v>446</v>
      </c>
      <c r="C111" s="64"/>
      <c r="D111" s="22">
        <f>C114</f>
        <v>0</v>
      </c>
      <c r="E111" s="22">
        <f>IF(E5&gt;0,D114,0)</f>
        <v>0</v>
      </c>
      <c r="F111" s="22">
        <f>IF(F5&gt;0,E114,0)</f>
        <v>0</v>
      </c>
      <c r="G111" s="22">
        <f>IF(F5&gt;0,F114,IF(E5&gt;0,E114,D114))</f>
        <v>0</v>
      </c>
      <c r="H111" s="22">
        <f aca="true" t="shared" si="58" ref="H111:K111">G114</f>
        <v>0</v>
      </c>
      <c r="I111" s="22">
        <f t="shared" si="58"/>
        <v>0</v>
      </c>
      <c r="J111" s="22">
        <f t="shared" si="58"/>
        <v>0</v>
      </c>
      <c r="K111" s="22">
        <f t="shared" si="58"/>
        <v>0</v>
      </c>
    </row>
    <row r="112" spans="1:11" ht="15">
      <c r="A112" s="19" t="s">
        <v>572</v>
      </c>
      <c r="B112" s="19" t="s">
        <v>447</v>
      </c>
      <c r="C112" s="64"/>
      <c r="D112" s="64"/>
      <c r="E112" s="64"/>
      <c r="F112" s="64"/>
      <c r="G112" s="64"/>
      <c r="H112" s="64"/>
      <c r="I112" s="64"/>
      <c r="J112" s="64"/>
      <c r="K112" s="64"/>
    </row>
    <row r="113" spans="1:11" ht="15">
      <c r="A113" s="19" t="s">
        <v>573</v>
      </c>
      <c r="B113" s="19" t="s">
        <v>448</v>
      </c>
      <c r="C113" s="64"/>
      <c r="D113" s="64"/>
      <c r="E113" s="64"/>
      <c r="F113" s="64"/>
      <c r="G113" s="64"/>
      <c r="H113" s="64"/>
      <c r="I113" s="64"/>
      <c r="J113" s="64"/>
      <c r="K113" s="64"/>
    </row>
    <row r="114" spans="1:11" ht="30">
      <c r="A114" s="19" t="s">
        <v>574</v>
      </c>
      <c r="B114" s="19" t="s">
        <v>449</v>
      </c>
      <c r="C114" s="22">
        <f>C111+C112</f>
        <v>0</v>
      </c>
      <c r="D114" s="22">
        <f aca="true" t="shared" si="59" ref="D114:K114">D111+D112</f>
        <v>0</v>
      </c>
      <c r="E114" s="22">
        <f t="shared" si="59"/>
        <v>0</v>
      </c>
      <c r="F114" s="22">
        <f t="shared" si="59"/>
        <v>0</v>
      </c>
      <c r="G114" s="22">
        <f t="shared" si="59"/>
        <v>0</v>
      </c>
      <c r="H114" s="22">
        <f t="shared" si="59"/>
        <v>0</v>
      </c>
      <c r="I114" s="22">
        <f t="shared" si="59"/>
        <v>0</v>
      </c>
      <c r="J114" s="22">
        <f t="shared" si="59"/>
        <v>0</v>
      </c>
      <c r="K114" s="22">
        <f t="shared" si="59"/>
        <v>0</v>
      </c>
    </row>
    <row r="115" spans="1:13" ht="30">
      <c r="A115" s="19" t="s">
        <v>575</v>
      </c>
      <c r="B115" s="19" t="s">
        <v>450</v>
      </c>
      <c r="C115" s="109">
        <f>+C110-C114</f>
        <v>0</v>
      </c>
      <c r="D115" s="109">
        <f aca="true" t="shared" si="60" ref="D115:K115">+D110-D114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1" ht="15">
      <c r="A116" s="7" t="s">
        <v>576</v>
      </c>
      <c r="B116" s="178" t="s">
        <v>577</v>
      </c>
      <c r="C116" s="179"/>
      <c r="D116" s="179"/>
      <c r="E116" s="179"/>
      <c r="F116" s="179"/>
      <c r="G116" s="179"/>
      <c r="H116" s="179"/>
      <c r="I116" s="179"/>
      <c r="J116" s="179"/>
      <c r="K116" s="180"/>
    </row>
    <row r="117" spans="1:13" ht="30">
      <c r="A117" s="19" t="s">
        <v>578</v>
      </c>
      <c r="B117" s="19" t="s">
        <v>597</v>
      </c>
      <c r="C117" s="148"/>
      <c r="D117" s="22">
        <f>C120</f>
        <v>0</v>
      </c>
      <c r="E117" s="22">
        <f>IF(E5&gt;0,D120,0)</f>
        <v>0</v>
      </c>
      <c r="F117" s="22">
        <f>IF(F5&gt;0,E120,0)</f>
        <v>0</v>
      </c>
      <c r="G117" s="22">
        <f>IF(F5&gt;0,F120,IF(E5&gt;0,E120,D120))</f>
        <v>0</v>
      </c>
      <c r="H117" s="22">
        <f>G120</f>
        <v>0</v>
      </c>
      <c r="I117" s="22">
        <f aca="true" t="shared" si="61" ref="I117:K117">H120</f>
        <v>0</v>
      </c>
      <c r="J117" s="22">
        <f t="shared" si="61"/>
        <v>0</v>
      </c>
      <c r="K117" s="22">
        <f t="shared" si="61"/>
        <v>0</v>
      </c>
      <c r="M117" s="96"/>
    </row>
    <row r="118" spans="1:11" ht="15">
      <c r="A118" s="19" t="s">
        <v>579</v>
      </c>
      <c r="B118" s="19" t="s">
        <v>444</v>
      </c>
      <c r="C118" s="64"/>
      <c r="D118" s="64"/>
      <c r="E118" s="64"/>
      <c r="F118" s="64"/>
      <c r="G118" s="64"/>
      <c r="H118" s="64"/>
      <c r="I118" s="64"/>
      <c r="J118" s="64"/>
      <c r="K118" s="64"/>
    </row>
    <row r="119" spans="1:11" ht="30">
      <c r="A119" s="19" t="s">
        <v>580</v>
      </c>
      <c r="B119" s="19" t="s">
        <v>445</v>
      </c>
      <c r="C119" s="64"/>
      <c r="D119" s="64"/>
      <c r="E119" s="64"/>
      <c r="F119" s="64"/>
      <c r="G119" s="64"/>
      <c r="H119" s="64"/>
      <c r="I119" s="64"/>
      <c r="J119" s="64"/>
      <c r="K119" s="64"/>
    </row>
    <row r="120" spans="1:13" ht="30">
      <c r="A120" s="19" t="s">
        <v>581</v>
      </c>
      <c r="B120" s="19" t="s">
        <v>598</v>
      </c>
      <c r="C120" s="22">
        <f>+C117+C118-C119</f>
        <v>0</v>
      </c>
      <c r="D120" s="22">
        <f aca="true" t="shared" si="62" ref="D120:K120">+D117+D118-D119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1" ht="30">
      <c r="A121" s="19" t="s">
        <v>582</v>
      </c>
      <c r="B121" s="19" t="s">
        <v>446</v>
      </c>
      <c r="C121" s="64"/>
      <c r="D121" s="22">
        <f>C124</f>
        <v>0</v>
      </c>
      <c r="E121" s="22">
        <f>IF(E5&gt;0,D124,0)</f>
        <v>0</v>
      </c>
      <c r="F121" s="22">
        <f>IF(F5&gt;0,E124,0)</f>
        <v>0</v>
      </c>
      <c r="G121" s="22">
        <f>IF(F5&gt;0,F124,IF(E5&gt;0,E124,D124))</f>
        <v>0</v>
      </c>
      <c r="H121" s="22">
        <f aca="true" t="shared" si="63" ref="H121:K121">G124</f>
        <v>0</v>
      </c>
      <c r="I121" s="22">
        <f t="shared" si="63"/>
        <v>0</v>
      </c>
      <c r="J121" s="22">
        <f t="shared" si="63"/>
        <v>0</v>
      </c>
      <c r="K121" s="22">
        <f t="shared" si="63"/>
        <v>0</v>
      </c>
    </row>
    <row r="122" spans="1:11" ht="15">
      <c r="A122" s="19" t="s">
        <v>583</v>
      </c>
      <c r="B122" s="19" t="s">
        <v>447</v>
      </c>
      <c r="C122" s="64"/>
      <c r="D122" s="64"/>
      <c r="E122" s="64"/>
      <c r="F122" s="64"/>
      <c r="G122" s="64"/>
      <c r="H122" s="64"/>
      <c r="I122" s="64"/>
      <c r="J122" s="64"/>
      <c r="K122" s="64"/>
    </row>
    <row r="123" spans="1:11" ht="15">
      <c r="A123" s="19" t="s">
        <v>584</v>
      </c>
      <c r="B123" s="19" t="s">
        <v>448</v>
      </c>
      <c r="C123" s="64"/>
      <c r="D123" s="64"/>
      <c r="E123" s="64"/>
      <c r="F123" s="64"/>
      <c r="G123" s="64"/>
      <c r="H123" s="64"/>
      <c r="I123" s="64"/>
      <c r="J123" s="64"/>
      <c r="K123" s="64"/>
    </row>
    <row r="124" spans="1:11" ht="30">
      <c r="A124" s="19" t="s">
        <v>585</v>
      </c>
      <c r="B124" s="19" t="s">
        <v>449</v>
      </c>
      <c r="C124" s="22">
        <f>C121+C122</f>
        <v>0</v>
      </c>
      <c r="D124" s="22">
        <f aca="true" t="shared" si="64" ref="D124:K12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c r="A125" s="123" t="s">
        <v>586</v>
      </c>
      <c r="B125" s="123" t="s">
        <v>450</v>
      </c>
      <c r="C125" s="124">
        <f>+C120-C124</f>
        <v>0</v>
      </c>
      <c r="D125" s="124">
        <f aca="true" t="shared" si="65" ref="D125:K12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1" ht="15">
      <c r="A126" s="125" t="s">
        <v>127</v>
      </c>
      <c r="B126" s="172" t="s">
        <v>587</v>
      </c>
      <c r="C126" s="173"/>
      <c r="D126" s="173"/>
      <c r="E126" s="173"/>
      <c r="F126" s="173"/>
      <c r="G126" s="173"/>
      <c r="H126" s="173"/>
      <c r="I126" s="173"/>
      <c r="J126" s="173"/>
      <c r="K126" s="174"/>
    </row>
    <row r="127" spans="1:13" ht="30">
      <c r="A127" s="126" t="s">
        <v>588</v>
      </c>
      <c r="B127" s="19" t="s">
        <v>597</v>
      </c>
      <c r="C127" s="22">
        <f>C82+C87+C72+C97+C107+C117</f>
        <v>0</v>
      </c>
      <c r="D127" s="22">
        <f aca="true" t="shared" si="66" ref="D127:K127">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1" ht="15">
      <c r="A128" s="126" t="s">
        <v>589</v>
      </c>
      <c r="B128" s="19" t="s">
        <v>444</v>
      </c>
      <c r="C128" s="22">
        <f>C83+C88+C73+C98+C108+C118</f>
        <v>0</v>
      </c>
      <c r="D128" s="22">
        <f aca="true" t="shared" si="67" ref="D128:K128">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1" ht="30">
      <c r="A129" s="126" t="s">
        <v>590</v>
      </c>
      <c r="B129" s="19" t="s">
        <v>445</v>
      </c>
      <c r="C129" s="22">
        <f>C84+C89+C74+C99+C109+C119</f>
        <v>0</v>
      </c>
      <c r="D129" s="22">
        <f aca="true" t="shared" si="68" ref="D129:K129">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c r="A130" s="126" t="s">
        <v>591</v>
      </c>
      <c r="B130" s="19" t="s">
        <v>598</v>
      </c>
      <c r="C130" s="22">
        <f>C90+C75+C100+C110+C120</f>
        <v>0</v>
      </c>
      <c r="D130" s="22">
        <f aca="true" t="shared" si="69" ref="D130:K130">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1" ht="30">
      <c r="A131" s="126" t="s">
        <v>592</v>
      </c>
      <c r="B131" s="19" t="s">
        <v>446</v>
      </c>
      <c r="C131" s="22">
        <f>C91+C76+C101+C111+C121</f>
        <v>0</v>
      </c>
      <c r="D131" s="22">
        <f aca="true" t="shared" si="70" ref="D131:K131">D91+D76+D101+D111+D121</f>
        <v>0</v>
      </c>
      <c r="E131" s="22">
        <f t="shared" si="70"/>
        <v>0</v>
      </c>
      <c r="F131" s="22">
        <f t="shared" si="70"/>
        <v>0</v>
      </c>
      <c r="G131" s="22">
        <f t="shared" si="70"/>
        <v>0</v>
      </c>
      <c r="H131" s="22">
        <f t="shared" si="70"/>
        <v>0</v>
      </c>
      <c r="I131" s="22">
        <f t="shared" si="70"/>
        <v>0</v>
      </c>
      <c r="J131" s="22">
        <f t="shared" si="70"/>
        <v>0</v>
      </c>
      <c r="K131" s="127">
        <f t="shared" si="70"/>
        <v>0</v>
      </c>
    </row>
    <row r="132" spans="1:11" ht="15">
      <c r="A132" s="126" t="s">
        <v>593</v>
      </c>
      <c r="B132" s="19" t="s">
        <v>447</v>
      </c>
      <c r="C132" s="22">
        <f>C92+C77+C102+C112+C122</f>
        <v>0</v>
      </c>
      <c r="D132" s="22">
        <f aca="true" t="shared" si="71" ref="D132:K132">D92+D77+D102+D112+D122</f>
        <v>0</v>
      </c>
      <c r="E132" s="22">
        <f t="shared" si="71"/>
        <v>0</v>
      </c>
      <c r="F132" s="22">
        <f t="shared" si="71"/>
        <v>0</v>
      </c>
      <c r="G132" s="22">
        <f t="shared" si="71"/>
        <v>0</v>
      </c>
      <c r="H132" s="22">
        <f t="shared" si="71"/>
        <v>0</v>
      </c>
      <c r="I132" s="22">
        <f t="shared" si="71"/>
        <v>0</v>
      </c>
      <c r="J132" s="22">
        <f t="shared" si="71"/>
        <v>0</v>
      </c>
      <c r="K132" s="127">
        <f t="shared" si="71"/>
        <v>0</v>
      </c>
    </row>
    <row r="133" spans="1:11" ht="15">
      <c r="A133" s="126" t="s">
        <v>594</v>
      </c>
      <c r="B133" s="19" t="s">
        <v>448</v>
      </c>
      <c r="C133" s="22">
        <f>C93+C78+C103+C113+C123</f>
        <v>0</v>
      </c>
      <c r="D133" s="22">
        <f aca="true" t="shared" si="72" ref="D133:K133">D93+D78+D103+D113+D123</f>
        <v>0</v>
      </c>
      <c r="E133" s="22">
        <f t="shared" si="72"/>
        <v>0</v>
      </c>
      <c r="F133" s="22">
        <f t="shared" si="72"/>
        <v>0</v>
      </c>
      <c r="G133" s="22">
        <f t="shared" si="72"/>
        <v>0</v>
      </c>
      <c r="H133" s="22">
        <f t="shared" si="72"/>
        <v>0</v>
      </c>
      <c r="I133" s="22">
        <f t="shared" si="72"/>
        <v>0</v>
      </c>
      <c r="J133" s="22">
        <f t="shared" si="72"/>
        <v>0</v>
      </c>
      <c r="K133" s="127">
        <f t="shared" si="72"/>
        <v>0</v>
      </c>
    </row>
    <row r="134" spans="1:11" ht="30">
      <c r="A134" s="126" t="s">
        <v>595</v>
      </c>
      <c r="B134" s="19" t="s">
        <v>449</v>
      </c>
      <c r="C134" s="22">
        <f>C94+C79+C104+C114+C124</f>
        <v>0</v>
      </c>
      <c r="D134" s="22">
        <f aca="true" t="shared" si="73" ref="D134:K134">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c r="A135" s="128" t="s">
        <v>596</v>
      </c>
      <c r="B135" s="129" t="s">
        <v>450</v>
      </c>
      <c r="C135" s="130">
        <f>C85+C95+C80+C105+C115+C125</f>
        <v>0</v>
      </c>
      <c r="D135" s="130">
        <f aca="true" t="shared" si="74" ref="D135:K135">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ht="15">
      <c r="A137" s="11" t="s">
        <v>660</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scale="99" r:id="rId3"/>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workbookViewId="0" topLeftCell="A1"/>
  </sheetViews>
  <sheetFormatPr defaultColWidth="9.140625" defaultRowHeight="15"/>
  <cols>
    <col min="1" max="1" width="8.28125" style="0" customWidth="1"/>
    <col min="2" max="2" width="26.28125" style="0" customWidth="1"/>
    <col min="3" max="3" width="13.7109375" style="0" customWidth="1"/>
    <col min="4" max="4" width="12.7109375" style="0" customWidth="1"/>
    <col min="5" max="5" width="11.140625" style="0" customWidth="1"/>
    <col min="6" max="6" width="11.00390625" style="0" customWidth="1"/>
    <col min="7" max="7" width="10.140625" style="0" customWidth="1"/>
    <col min="8" max="8" width="10.28125" style="0" customWidth="1"/>
    <col min="9" max="9" width="10.57421875" style="0" customWidth="1"/>
    <col min="10" max="10" width="11.7109375" style="0" customWidth="1"/>
    <col min="11" max="11" width="11.00390625" style="0" customWidth="1"/>
  </cols>
  <sheetData>
    <row r="1" spans="1:11" ht="14.45" customHeight="1">
      <c r="A1" s="4" t="s">
        <v>136</v>
      </c>
      <c r="B1" s="153" t="s">
        <v>467</v>
      </c>
      <c r="C1" s="153"/>
      <c r="D1" s="153"/>
      <c r="E1" s="153"/>
      <c r="F1" s="153"/>
      <c r="G1" s="153"/>
      <c r="H1" s="153"/>
      <c r="I1" s="153"/>
      <c r="J1" s="153"/>
      <c r="K1" s="153"/>
    </row>
    <row r="2" spans="1:11" ht="14.45" customHeight="1">
      <c r="A2" s="4" t="s">
        <v>137</v>
      </c>
      <c r="B2" s="153" t="s">
        <v>138</v>
      </c>
      <c r="C2" s="153"/>
      <c r="D2" s="153"/>
      <c r="E2" s="153"/>
      <c r="F2" s="153"/>
      <c r="G2" s="153"/>
      <c r="H2" s="153"/>
      <c r="I2" s="153"/>
      <c r="J2" s="153"/>
      <c r="K2" s="153"/>
    </row>
    <row r="3" spans="1:11" s="13" customFormat="1" ht="87.6" customHeight="1">
      <c r="A3" s="18" t="s">
        <v>139</v>
      </c>
      <c r="B3" s="181" t="s">
        <v>140</v>
      </c>
      <c r="C3" s="181"/>
      <c r="D3" s="181" t="s">
        <v>616</v>
      </c>
      <c r="E3" s="181"/>
      <c r="F3" s="181"/>
      <c r="G3" s="18" t="s">
        <v>617</v>
      </c>
      <c r="H3" s="110" t="s">
        <v>618</v>
      </c>
      <c r="I3" s="34" t="s">
        <v>619</v>
      </c>
      <c r="J3" s="110" t="s">
        <v>620</v>
      </c>
      <c r="K3" s="18" t="s">
        <v>141</v>
      </c>
    </row>
    <row r="4" spans="1:11" s="60" customFormat="1" ht="15">
      <c r="A4" s="19" t="s">
        <v>435</v>
      </c>
      <c r="B4" s="158"/>
      <c r="C4" s="158"/>
      <c r="D4" s="215"/>
      <c r="E4" s="215"/>
      <c r="F4" s="215"/>
      <c r="G4" s="69"/>
      <c r="H4" s="64"/>
      <c r="I4" s="44"/>
      <c r="J4" s="64"/>
      <c r="K4" s="151"/>
    </row>
    <row r="5" spans="1:11" s="60" customFormat="1" ht="15">
      <c r="A5" s="19" t="s">
        <v>436</v>
      </c>
      <c r="B5" s="158"/>
      <c r="C5" s="158"/>
      <c r="D5" s="215"/>
      <c r="E5" s="215"/>
      <c r="F5" s="215"/>
      <c r="G5" s="69"/>
      <c r="H5" s="64"/>
      <c r="I5" s="44"/>
      <c r="J5" s="64"/>
      <c r="K5" s="151"/>
    </row>
    <row r="6" spans="1:11" s="60" customFormat="1" ht="15">
      <c r="A6" s="19" t="s">
        <v>437</v>
      </c>
      <c r="B6" s="158"/>
      <c r="C6" s="158"/>
      <c r="D6" s="215"/>
      <c r="E6" s="215"/>
      <c r="F6" s="215"/>
      <c r="G6" s="69"/>
      <c r="H6" s="64"/>
      <c r="I6" s="44"/>
      <c r="J6" s="64"/>
      <c r="K6" s="151"/>
    </row>
    <row r="7" spans="1:11" s="60" customFormat="1" ht="15">
      <c r="A7" s="19" t="s">
        <v>438</v>
      </c>
      <c r="B7" s="158"/>
      <c r="C7" s="158"/>
      <c r="D7" s="215"/>
      <c r="E7" s="215"/>
      <c r="F7" s="215"/>
      <c r="G7" s="69"/>
      <c r="H7" s="64"/>
      <c r="I7" s="44"/>
      <c r="J7" s="64"/>
      <c r="K7" s="151"/>
    </row>
    <row r="8" spans="1:11" s="60" customFormat="1" ht="15">
      <c r="A8" s="19" t="s">
        <v>439</v>
      </c>
      <c r="B8" s="158"/>
      <c r="C8" s="158"/>
      <c r="D8" s="215"/>
      <c r="E8" s="215"/>
      <c r="F8" s="215"/>
      <c r="G8" s="69"/>
      <c r="H8" s="64"/>
      <c r="I8" s="44"/>
      <c r="J8" s="64"/>
      <c r="K8" s="151"/>
    </row>
    <row r="9" spans="1:11" ht="15">
      <c r="A9" s="5"/>
      <c r="B9" s="219" t="s">
        <v>143</v>
      </c>
      <c r="C9" s="220"/>
      <c r="D9" s="220"/>
      <c r="E9" s="220"/>
      <c r="F9" s="220"/>
      <c r="G9" s="221"/>
      <c r="H9" s="23">
        <f>SUM(H4:H8)</f>
        <v>0</v>
      </c>
      <c r="I9" s="23"/>
      <c r="J9" s="23">
        <f>SUM(J4:J8)</f>
        <v>0</v>
      </c>
      <c r="K9" s="43"/>
    </row>
    <row r="10" spans="1:11" ht="15">
      <c r="A10" s="4" t="s">
        <v>144</v>
      </c>
      <c r="B10" s="153" t="s">
        <v>145</v>
      </c>
      <c r="C10" s="153"/>
      <c r="D10" s="153"/>
      <c r="E10" s="153"/>
      <c r="F10" s="153"/>
      <c r="G10" s="153"/>
      <c r="H10" s="153"/>
      <c r="I10" s="153"/>
      <c r="J10" s="153"/>
      <c r="K10" s="153"/>
    </row>
    <row r="11" spans="1:11" s="21" customFormat="1" ht="1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c r="A12" s="181" t="s">
        <v>107</v>
      </c>
      <c r="B12" s="181" t="s">
        <v>108</v>
      </c>
      <c r="C12" s="222" t="str">
        <f>4!C3</f>
        <v>Užpildykite 1.1.2 punktą</v>
      </c>
      <c r="D12" s="181" t="s">
        <v>109</v>
      </c>
      <c r="E12" s="181"/>
      <c r="F12" s="181"/>
      <c r="G12" s="181" t="s">
        <v>110</v>
      </c>
      <c r="H12" s="181"/>
      <c r="I12" s="181"/>
      <c r="J12" s="181"/>
      <c r="K12" s="181"/>
    </row>
    <row r="13" spans="1:11" s="13" customFormat="1" ht="15">
      <c r="A13" s="181"/>
      <c r="B13" s="181"/>
      <c r="C13" s="223"/>
      <c r="D13" s="18" t="s">
        <v>659</v>
      </c>
      <c r="E13" s="18" t="s">
        <v>112</v>
      </c>
      <c r="F13" s="18" t="s">
        <v>113</v>
      </c>
      <c r="G13" s="18" t="s">
        <v>111</v>
      </c>
      <c r="H13" s="18" t="s">
        <v>112</v>
      </c>
      <c r="I13" s="18" t="s">
        <v>113</v>
      </c>
      <c r="J13" s="18" t="s">
        <v>114</v>
      </c>
      <c r="K13" s="18" t="s">
        <v>115</v>
      </c>
    </row>
    <row r="14" spans="1:11" s="13" customFormat="1" ht="28.15" customHeight="1">
      <c r="A14" s="181"/>
      <c r="B14" s="181"/>
      <c r="C14" s="224"/>
      <c r="D14" s="18" t="b">
        <f>4!D5</f>
        <v>0</v>
      </c>
      <c r="E14" s="18" t="b">
        <f>4!E5</f>
        <v>0</v>
      </c>
      <c r="F14" s="18" t="b">
        <f>4!F5</f>
        <v>0</v>
      </c>
      <c r="G14" s="18">
        <f>4!G5</f>
        <v>1</v>
      </c>
      <c r="H14" s="18">
        <f>4!H5</f>
        <v>2</v>
      </c>
      <c r="I14" s="18">
        <f>4!I5</f>
        <v>3</v>
      </c>
      <c r="J14" s="18" t="str">
        <f>4!J5</f>
        <v>-</v>
      </c>
      <c r="K14" s="18" t="str">
        <f>4!K5</f>
        <v>-</v>
      </c>
    </row>
    <row r="15" spans="1:11" ht="30">
      <c r="A15" s="19" t="s">
        <v>146</v>
      </c>
      <c r="B15" s="19" t="s">
        <v>147</v>
      </c>
      <c r="C15" s="22">
        <f>SUM(C16:C17)</f>
        <v>0</v>
      </c>
      <c r="D15" s="22">
        <f>C22</f>
        <v>0</v>
      </c>
      <c r="E15" s="22">
        <f>IF(E14&gt;0,D22,0)</f>
        <v>0</v>
      </c>
      <c r="F15" s="22">
        <f>IF(F14&gt;0,E22,0)</f>
        <v>0</v>
      </c>
      <c r="G15" s="22">
        <f>IF(F14&gt;0,F22,IF(E14&gt;0,E22,D22))</f>
        <v>0</v>
      </c>
      <c r="H15" s="22">
        <f aca="true" t="shared" si="0" ref="H15:K15">G22</f>
        <v>0</v>
      </c>
      <c r="I15" s="22">
        <f t="shared" si="0"/>
        <v>0</v>
      </c>
      <c r="J15" s="22">
        <f t="shared" si="0"/>
        <v>0</v>
      </c>
      <c r="K15" s="22">
        <f t="shared" si="0"/>
        <v>0</v>
      </c>
    </row>
    <row r="16" spans="1:11" ht="15">
      <c r="A16" s="19" t="s">
        <v>148</v>
      </c>
      <c r="B16" s="102" t="s">
        <v>149</v>
      </c>
      <c r="C16" s="65"/>
      <c r="D16" s="22">
        <f>+C16+C18-C20</f>
        <v>0</v>
      </c>
      <c r="E16" s="22">
        <f aca="true" t="shared" si="1" ref="E16:K16">+D16+D18-D20</f>
        <v>0</v>
      </c>
      <c r="F16" s="22">
        <f t="shared" si="1"/>
        <v>0</v>
      </c>
      <c r="G16" s="22">
        <f t="shared" si="1"/>
        <v>0</v>
      </c>
      <c r="H16" s="22">
        <f t="shared" si="1"/>
        <v>0</v>
      </c>
      <c r="I16" s="22">
        <f t="shared" si="1"/>
        <v>0</v>
      </c>
      <c r="J16" s="22">
        <f t="shared" si="1"/>
        <v>0</v>
      </c>
      <c r="K16" s="22">
        <f t="shared" si="1"/>
        <v>0</v>
      </c>
    </row>
    <row r="17" spans="1:11" ht="15">
      <c r="A17" s="19" t="s">
        <v>150</v>
      </c>
      <c r="B17" s="102" t="s">
        <v>151</v>
      </c>
      <c r="C17" s="65"/>
      <c r="D17" s="22">
        <f>+C17+C19-C21</f>
        <v>0</v>
      </c>
      <c r="E17" s="22">
        <f aca="true" t="shared" si="2" ref="E17:K17">+D17+D19-D21</f>
        <v>0</v>
      </c>
      <c r="F17" s="22">
        <f t="shared" si="2"/>
        <v>0</v>
      </c>
      <c r="G17" s="22">
        <f t="shared" si="2"/>
        <v>0</v>
      </c>
      <c r="H17" s="22">
        <f t="shared" si="2"/>
        <v>0</v>
      </c>
      <c r="I17" s="22">
        <f t="shared" si="2"/>
        <v>0</v>
      </c>
      <c r="J17" s="22">
        <f t="shared" si="2"/>
        <v>0</v>
      </c>
      <c r="K17" s="22">
        <f t="shared" si="2"/>
        <v>0</v>
      </c>
    </row>
    <row r="18" spans="1:11" ht="30">
      <c r="A18" s="19" t="s">
        <v>152</v>
      </c>
      <c r="B18" s="19" t="s">
        <v>153</v>
      </c>
      <c r="C18" s="65"/>
      <c r="D18" s="64"/>
      <c r="E18" s="64"/>
      <c r="F18" s="64"/>
      <c r="G18" s="64"/>
      <c r="H18" s="64"/>
      <c r="I18" s="64"/>
      <c r="J18" s="64"/>
      <c r="K18" s="64"/>
    </row>
    <row r="19" spans="1:11" ht="30">
      <c r="A19" s="19" t="s">
        <v>154</v>
      </c>
      <c r="B19" s="19" t="s">
        <v>155</v>
      </c>
      <c r="C19" s="65"/>
      <c r="D19" s="64"/>
      <c r="E19" s="64"/>
      <c r="F19" s="64"/>
      <c r="G19" s="64"/>
      <c r="H19" s="64"/>
      <c r="I19" s="64"/>
      <c r="J19" s="64"/>
      <c r="K19" s="64"/>
    </row>
    <row r="20" spans="1:11" ht="30">
      <c r="A20" s="19" t="s">
        <v>156</v>
      </c>
      <c r="B20" s="19" t="s">
        <v>157</v>
      </c>
      <c r="C20" s="65"/>
      <c r="D20" s="64"/>
      <c r="E20" s="64"/>
      <c r="F20" s="64"/>
      <c r="G20" s="64"/>
      <c r="H20" s="64"/>
      <c r="I20" s="64"/>
      <c r="J20" s="64"/>
      <c r="K20" s="64"/>
    </row>
    <row r="21" spans="1:11" ht="30">
      <c r="A21" s="19" t="s">
        <v>158</v>
      </c>
      <c r="B21" s="19" t="s">
        <v>159</v>
      </c>
      <c r="C21" s="65"/>
      <c r="D21" s="64"/>
      <c r="E21" s="64"/>
      <c r="F21" s="64"/>
      <c r="G21" s="64"/>
      <c r="H21" s="64"/>
      <c r="I21" s="64"/>
      <c r="J21" s="64"/>
      <c r="K21" s="64"/>
    </row>
    <row r="22" spans="1:11" ht="30">
      <c r="A22" s="19" t="s">
        <v>160</v>
      </c>
      <c r="B22" s="19" t="s">
        <v>336</v>
      </c>
      <c r="C22" s="22">
        <f>SUM(C15,C18,C19)-C20-C21</f>
        <v>0</v>
      </c>
      <c r="D22" s="22">
        <f aca="true" t="shared" si="3" ref="D22:K22">SUM(D15,D18,D19)-D20-D21</f>
        <v>0</v>
      </c>
      <c r="E22" s="22">
        <f t="shared" si="3"/>
        <v>0</v>
      </c>
      <c r="F22" s="22">
        <f t="shared" si="3"/>
        <v>0</v>
      </c>
      <c r="G22" s="22">
        <f t="shared" si="3"/>
        <v>0</v>
      </c>
      <c r="H22" s="22">
        <f t="shared" si="3"/>
        <v>0</v>
      </c>
      <c r="I22" s="22">
        <f t="shared" si="3"/>
        <v>0</v>
      </c>
      <c r="J22" s="22">
        <f t="shared" si="3"/>
        <v>0</v>
      </c>
      <c r="K22" s="22">
        <f t="shared" si="3"/>
        <v>0</v>
      </c>
    </row>
    <row r="23" spans="1:11" ht="30">
      <c r="A23" s="19" t="s">
        <v>161</v>
      </c>
      <c r="B23" s="19" t="s">
        <v>162</v>
      </c>
      <c r="C23" s="64"/>
      <c r="D23" s="64"/>
      <c r="E23" s="64"/>
      <c r="F23" s="64"/>
      <c r="G23" s="64"/>
      <c r="H23" s="64"/>
      <c r="I23" s="64"/>
      <c r="J23" s="64"/>
      <c r="K23" s="64"/>
    </row>
    <row r="24" spans="1:11" ht="15">
      <c r="A24" s="4" t="s">
        <v>163</v>
      </c>
      <c r="B24" s="153" t="s">
        <v>164</v>
      </c>
      <c r="C24" s="153"/>
      <c r="D24" s="153"/>
      <c r="E24" s="153"/>
      <c r="F24" s="153"/>
      <c r="G24" s="153"/>
      <c r="H24" s="153"/>
      <c r="I24" s="153"/>
      <c r="J24" s="153"/>
      <c r="K24" s="153"/>
    </row>
    <row r="25" spans="1:11" s="21" customFormat="1" ht="1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c r="A26" s="181" t="s">
        <v>107</v>
      </c>
      <c r="B26" s="181" t="s">
        <v>108</v>
      </c>
      <c r="C26" s="222" t="str">
        <f>4!C3</f>
        <v>Užpildykite 1.1.2 punktą</v>
      </c>
      <c r="D26" s="181" t="s">
        <v>109</v>
      </c>
      <c r="E26" s="181"/>
      <c r="F26" s="181"/>
      <c r="G26" s="181" t="s">
        <v>110</v>
      </c>
      <c r="H26" s="181"/>
      <c r="I26" s="181"/>
      <c r="J26" s="181"/>
      <c r="K26" s="181"/>
    </row>
    <row r="27" spans="1:11" s="13" customFormat="1" ht="15">
      <c r="A27" s="181"/>
      <c r="B27" s="181"/>
      <c r="C27" s="223"/>
      <c r="D27" s="18" t="s">
        <v>659</v>
      </c>
      <c r="E27" s="18" t="s">
        <v>112</v>
      </c>
      <c r="F27" s="18" t="s">
        <v>113</v>
      </c>
      <c r="G27" s="18" t="s">
        <v>111</v>
      </c>
      <c r="H27" s="18" t="s">
        <v>112</v>
      </c>
      <c r="I27" s="18" t="s">
        <v>113</v>
      </c>
      <c r="J27" s="18" t="s">
        <v>114</v>
      </c>
      <c r="K27" s="18" t="s">
        <v>115</v>
      </c>
    </row>
    <row r="28" spans="1:11" s="13" customFormat="1" ht="28.15" customHeight="1">
      <c r="A28" s="181"/>
      <c r="B28" s="181"/>
      <c r="C28" s="224"/>
      <c r="D28" s="18" t="b">
        <f>4!D5</f>
        <v>0</v>
      </c>
      <c r="E28" s="18" t="b">
        <f>4!E5</f>
        <v>0</v>
      </c>
      <c r="F28" s="18" t="b">
        <f>4!F5</f>
        <v>0</v>
      </c>
      <c r="G28" s="18">
        <f>4!G5</f>
        <v>1</v>
      </c>
      <c r="H28" s="18">
        <f>4!H5</f>
        <v>2</v>
      </c>
      <c r="I28" s="18">
        <f>4!I5</f>
        <v>3</v>
      </c>
      <c r="J28" s="18" t="str">
        <f>4!J5</f>
        <v>-</v>
      </c>
      <c r="K28" s="18" t="str">
        <f>4!K5</f>
        <v>-</v>
      </c>
    </row>
    <row r="29" spans="1:11" ht="45">
      <c r="A29" s="19" t="s">
        <v>165</v>
      </c>
      <c r="B29" s="19" t="s">
        <v>166</v>
      </c>
      <c r="C29" s="64"/>
      <c r="D29" s="22">
        <f>C32</f>
        <v>0</v>
      </c>
      <c r="E29" s="22">
        <f>IF(E14&gt;0,D32,0)</f>
        <v>0</v>
      </c>
      <c r="F29" s="22">
        <f>IF(F14&gt;0,E32,0)</f>
        <v>0</v>
      </c>
      <c r="G29" s="22">
        <f>IF(F14&gt;0,F32,IF(E14&gt;0,E32,D32))</f>
        <v>0</v>
      </c>
      <c r="H29" s="22">
        <f aca="true" t="shared" si="4" ref="H29:K29">G32</f>
        <v>0</v>
      </c>
      <c r="I29" s="22">
        <f t="shared" si="4"/>
        <v>0</v>
      </c>
      <c r="J29" s="22">
        <f t="shared" si="4"/>
        <v>0</v>
      </c>
      <c r="K29" s="22">
        <f t="shared" si="4"/>
        <v>0</v>
      </c>
    </row>
    <row r="30" spans="1:11" ht="30">
      <c r="A30" s="19" t="s">
        <v>167</v>
      </c>
      <c r="B30" s="19" t="s">
        <v>168</v>
      </c>
      <c r="C30" s="64"/>
      <c r="D30" s="64"/>
      <c r="E30" s="64"/>
      <c r="F30" s="64"/>
      <c r="G30" s="64"/>
      <c r="H30" s="64"/>
      <c r="I30" s="64"/>
      <c r="J30" s="64"/>
      <c r="K30" s="64"/>
    </row>
    <row r="31" spans="1:11" ht="30">
      <c r="A31" s="19" t="s">
        <v>169</v>
      </c>
      <c r="B31" s="19" t="s">
        <v>170</v>
      </c>
      <c r="C31" s="64"/>
      <c r="D31" s="64"/>
      <c r="E31" s="64"/>
      <c r="F31" s="64"/>
      <c r="G31" s="64"/>
      <c r="H31" s="64"/>
      <c r="I31" s="64"/>
      <c r="J31" s="64"/>
      <c r="K31" s="64"/>
    </row>
    <row r="32" spans="1:11" ht="45">
      <c r="A32" s="19" t="s">
        <v>171</v>
      </c>
      <c r="B32" s="19" t="s">
        <v>337</v>
      </c>
      <c r="C32" s="22">
        <f>SUM(C29:C30)-C31</f>
        <v>0</v>
      </c>
      <c r="D32" s="22">
        <f aca="true" t="shared" si="5" ref="D32:K32">SUM(D29:D30)-D31</f>
        <v>0</v>
      </c>
      <c r="E32" s="22">
        <f t="shared" si="5"/>
        <v>0</v>
      </c>
      <c r="F32" s="22">
        <f t="shared" si="5"/>
        <v>0</v>
      </c>
      <c r="G32" s="22">
        <f t="shared" si="5"/>
        <v>0</v>
      </c>
      <c r="H32" s="22">
        <f t="shared" si="5"/>
        <v>0</v>
      </c>
      <c r="I32" s="22">
        <f t="shared" si="5"/>
        <v>0</v>
      </c>
      <c r="J32" s="22">
        <f t="shared" si="5"/>
        <v>0</v>
      </c>
      <c r="K32" s="22">
        <f t="shared" si="5"/>
        <v>0</v>
      </c>
    </row>
    <row r="33" spans="1:11" ht="30">
      <c r="A33" s="19" t="s">
        <v>172</v>
      </c>
      <c r="B33" s="19" t="s">
        <v>173</v>
      </c>
      <c r="C33" s="64"/>
      <c r="D33" s="64"/>
      <c r="E33" s="64"/>
      <c r="F33" s="64"/>
      <c r="G33" s="64"/>
      <c r="H33" s="64"/>
      <c r="I33" s="64"/>
      <c r="J33" s="64"/>
      <c r="K33" s="64"/>
    </row>
    <row r="34" spans="1:11" ht="14.45" customHeight="1">
      <c r="A34" s="4" t="s">
        <v>469</v>
      </c>
      <c r="B34" s="153" t="s">
        <v>468</v>
      </c>
      <c r="C34" s="153"/>
      <c r="D34" s="153"/>
      <c r="E34" s="153"/>
      <c r="F34" s="153"/>
      <c r="G34" s="153"/>
      <c r="H34" s="153"/>
      <c r="I34" s="153"/>
      <c r="J34" s="153"/>
      <c r="K34" s="153"/>
    </row>
    <row r="35" spans="1:11" s="13" customFormat="1" ht="57.6" customHeight="1">
      <c r="A35" s="85" t="s">
        <v>470</v>
      </c>
      <c r="B35" s="216" t="s">
        <v>476</v>
      </c>
      <c r="C35" s="217"/>
      <c r="D35" s="217"/>
      <c r="E35" s="217"/>
      <c r="F35" s="217"/>
      <c r="G35" s="218"/>
      <c r="H35" s="18" t="s">
        <v>477</v>
      </c>
      <c r="I35" s="18" t="s">
        <v>478</v>
      </c>
      <c r="J35" s="18" t="s">
        <v>479</v>
      </c>
      <c r="K35" s="18" t="s">
        <v>480</v>
      </c>
    </row>
    <row r="36" spans="1:11" s="88" customFormat="1" ht="15">
      <c r="A36" s="87" t="s">
        <v>471</v>
      </c>
      <c r="B36" s="191" t="s">
        <v>475</v>
      </c>
      <c r="C36" s="192"/>
      <c r="D36" s="192"/>
      <c r="E36" s="192"/>
      <c r="F36" s="192"/>
      <c r="G36" s="192"/>
      <c r="H36" s="192"/>
      <c r="I36" s="192"/>
      <c r="J36" s="192"/>
      <c r="K36" s="193"/>
    </row>
    <row r="37" spans="1:11" s="60" customFormat="1" ht="13.9" customHeight="1">
      <c r="A37" s="89" t="s">
        <v>486</v>
      </c>
      <c r="B37" s="170"/>
      <c r="C37" s="202"/>
      <c r="D37" s="202"/>
      <c r="E37" s="202"/>
      <c r="F37" s="202"/>
      <c r="G37" s="171"/>
      <c r="H37" s="147"/>
      <c r="I37" s="44"/>
      <c r="J37" s="64"/>
      <c r="K37" s="44"/>
    </row>
    <row r="38" spans="1:11" s="60" customFormat="1" ht="13.9" customHeight="1">
      <c r="A38" s="89" t="s">
        <v>487</v>
      </c>
      <c r="B38" s="170"/>
      <c r="C38" s="202"/>
      <c r="D38" s="202"/>
      <c r="E38" s="202"/>
      <c r="F38" s="202"/>
      <c r="G38" s="171"/>
      <c r="H38" s="147"/>
      <c r="I38" s="44"/>
      <c r="J38" s="64"/>
      <c r="K38" s="44"/>
    </row>
    <row r="39" spans="1:11" s="60" customFormat="1" ht="13.9" customHeight="1">
      <c r="A39" s="89" t="s">
        <v>488</v>
      </c>
      <c r="B39" s="170"/>
      <c r="C39" s="202"/>
      <c r="D39" s="202"/>
      <c r="E39" s="202"/>
      <c r="F39" s="202"/>
      <c r="G39" s="171"/>
      <c r="H39" s="147"/>
      <c r="I39" s="44"/>
      <c r="J39" s="64"/>
      <c r="K39" s="44"/>
    </row>
    <row r="40" spans="1:11" s="60" customFormat="1" ht="15">
      <c r="A40" s="89" t="s">
        <v>489</v>
      </c>
      <c r="B40" s="170"/>
      <c r="C40" s="202"/>
      <c r="D40" s="202"/>
      <c r="E40" s="202"/>
      <c r="F40" s="202"/>
      <c r="G40" s="171"/>
      <c r="H40" s="147"/>
      <c r="I40" s="44"/>
      <c r="J40" s="64"/>
      <c r="K40" s="44"/>
    </row>
    <row r="41" spans="1:11" s="60" customFormat="1" ht="15">
      <c r="A41" s="89" t="s">
        <v>490</v>
      </c>
      <c r="B41" s="170"/>
      <c r="C41" s="202"/>
      <c r="D41" s="202"/>
      <c r="E41" s="202"/>
      <c r="F41" s="202"/>
      <c r="G41" s="171"/>
      <c r="H41" s="147"/>
      <c r="I41" s="44"/>
      <c r="J41" s="64"/>
      <c r="K41" s="44"/>
    </row>
    <row r="42" spans="1:11" s="60" customFormat="1" ht="15">
      <c r="A42" s="89" t="s">
        <v>491</v>
      </c>
      <c r="B42" s="194" t="s">
        <v>481</v>
      </c>
      <c r="C42" s="195"/>
      <c r="D42" s="195"/>
      <c r="E42" s="195"/>
      <c r="F42" s="195"/>
      <c r="G42" s="196"/>
      <c r="H42" s="86" t="s">
        <v>483</v>
      </c>
      <c r="I42" s="22">
        <f>SUM(I37:I41)</f>
        <v>0</v>
      </c>
      <c r="J42" s="22">
        <f>SUM(J37:J41)</f>
        <v>0</v>
      </c>
      <c r="K42" s="86" t="s">
        <v>483</v>
      </c>
    </row>
    <row r="43" spans="1:11" s="60" customFormat="1" ht="15">
      <c r="A43" s="89" t="s">
        <v>492</v>
      </c>
      <c r="B43" s="194" t="s">
        <v>482</v>
      </c>
      <c r="C43" s="195"/>
      <c r="D43" s="195"/>
      <c r="E43" s="195"/>
      <c r="F43" s="195"/>
      <c r="G43" s="196"/>
      <c r="H43" s="147"/>
      <c r="I43" s="86" t="s">
        <v>483</v>
      </c>
      <c r="J43" s="86" t="s">
        <v>483</v>
      </c>
      <c r="K43" s="22">
        <f>SUM(K37:K41)</f>
        <v>0</v>
      </c>
    </row>
    <row r="44" spans="1:11" s="60" customFormat="1" ht="15">
      <c r="A44" s="89" t="s">
        <v>493</v>
      </c>
      <c r="B44" s="214" t="s">
        <v>525</v>
      </c>
      <c r="C44" s="214"/>
      <c r="D44" s="214"/>
      <c r="E44" s="214"/>
      <c r="F44" s="214"/>
      <c r="G44" s="214"/>
      <c r="H44" s="200">
        <f>H45+H46</f>
        <v>0</v>
      </c>
      <c r="I44" s="201"/>
      <c r="J44" s="201"/>
      <c r="K44" s="201"/>
    </row>
    <row r="45" spans="1:11" s="60" customFormat="1" ht="15">
      <c r="A45" s="89" t="s">
        <v>523</v>
      </c>
      <c r="B45" s="132" t="s">
        <v>484</v>
      </c>
      <c r="C45" s="133"/>
      <c r="D45" s="133"/>
      <c r="E45" s="133"/>
      <c r="F45" s="133"/>
      <c r="G45" s="134"/>
      <c r="H45" s="197"/>
      <c r="I45" s="198"/>
      <c r="J45" s="198"/>
      <c r="K45" s="199"/>
    </row>
    <row r="46" spans="1:11" s="60" customFormat="1" ht="14.45" customHeight="1">
      <c r="A46" s="89" t="s">
        <v>524</v>
      </c>
      <c r="B46" s="132" t="s">
        <v>485</v>
      </c>
      <c r="C46" s="133"/>
      <c r="D46" s="133"/>
      <c r="E46" s="133"/>
      <c r="F46" s="133"/>
      <c r="G46" s="134"/>
      <c r="H46" s="197"/>
      <c r="I46" s="198"/>
      <c r="J46" s="198"/>
      <c r="K46" s="199"/>
    </row>
    <row r="47" spans="1:11" s="88" customFormat="1" ht="15">
      <c r="A47" s="87" t="s">
        <v>472</v>
      </c>
      <c r="B47" s="191" t="s">
        <v>494</v>
      </c>
      <c r="C47" s="192"/>
      <c r="D47" s="192"/>
      <c r="E47" s="192"/>
      <c r="F47" s="192"/>
      <c r="G47" s="192"/>
      <c r="H47" s="192"/>
      <c r="I47" s="192"/>
      <c r="J47" s="192"/>
      <c r="K47" s="193"/>
    </row>
    <row r="48" spans="1:11" s="60" customFormat="1" ht="13.9" customHeight="1">
      <c r="A48" s="89" t="s">
        <v>496</v>
      </c>
      <c r="B48" s="170"/>
      <c r="C48" s="202"/>
      <c r="D48" s="202"/>
      <c r="E48" s="202"/>
      <c r="F48" s="202"/>
      <c r="G48" s="171"/>
      <c r="H48" s="147"/>
      <c r="I48" s="44"/>
      <c r="J48" s="64"/>
      <c r="K48" s="44"/>
    </row>
    <row r="49" spans="1:11" s="60" customFormat="1" ht="13.9" customHeight="1">
      <c r="A49" s="89" t="s">
        <v>497</v>
      </c>
      <c r="B49" s="170"/>
      <c r="C49" s="202"/>
      <c r="D49" s="202"/>
      <c r="E49" s="202"/>
      <c r="F49" s="202"/>
      <c r="G49" s="171"/>
      <c r="H49" s="147"/>
      <c r="I49" s="44"/>
      <c r="J49" s="64"/>
      <c r="K49" s="44"/>
    </row>
    <row r="50" spans="1:11" s="60" customFormat="1" ht="13.9" customHeight="1">
      <c r="A50" s="89" t="s">
        <v>498</v>
      </c>
      <c r="B50" s="170"/>
      <c r="C50" s="202"/>
      <c r="D50" s="202"/>
      <c r="E50" s="202"/>
      <c r="F50" s="202"/>
      <c r="G50" s="171"/>
      <c r="H50" s="147"/>
      <c r="I50" s="44"/>
      <c r="J50" s="64"/>
      <c r="K50" s="44"/>
    </row>
    <row r="51" spans="1:11" s="60" customFormat="1" ht="15">
      <c r="A51" s="89" t="s">
        <v>499</v>
      </c>
      <c r="B51" s="170"/>
      <c r="C51" s="202"/>
      <c r="D51" s="202"/>
      <c r="E51" s="202"/>
      <c r="F51" s="202"/>
      <c r="G51" s="171"/>
      <c r="H51" s="147"/>
      <c r="I51" s="44"/>
      <c r="J51" s="64"/>
      <c r="K51" s="44"/>
    </row>
    <row r="52" spans="1:11" s="60" customFormat="1" ht="15">
      <c r="A52" s="89" t="s">
        <v>500</v>
      </c>
      <c r="B52" s="170"/>
      <c r="C52" s="202"/>
      <c r="D52" s="202"/>
      <c r="E52" s="202"/>
      <c r="F52" s="202"/>
      <c r="G52" s="171"/>
      <c r="H52" s="147"/>
      <c r="I52" s="44"/>
      <c r="J52" s="64"/>
      <c r="K52" s="44"/>
    </row>
    <row r="53" spans="1:11" s="60" customFormat="1" ht="15">
      <c r="A53" s="89" t="s">
        <v>501</v>
      </c>
      <c r="B53" s="194" t="s">
        <v>481</v>
      </c>
      <c r="C53" s="195"/>
      <c r="D53" s="195"/>
      <c r="E53" s="195"/>
      <c r="F53" s="195"/>
      <c r="G53" s="196"/>
      <c r="H53" s="86" t="s">
        <v>483</v>
      </c>
      <c r="I53" s="22">
        <f>SUM(I48:I52)</f>
        <v>0</v>
      </c>
      <c r="J53" s="22">
        <f>SUM(J48:J52)</f>
        <v>0</v>
      </c>
      <c r="K53" s="86" t="s">
        <v>483</v>
      </c>
    </row>
    <row r="54" spans="1:11" s="60" customFormat="1" ht="15">
      <c r="A54" s="89" t="s">
        <v>502</v>
      </c>
      <c r="B54" s="194" t="s">
        <v>482</v>
      </c>
      <c r="C54" s="195"/>
      <c r="D54" s="195"/>
      <c r="E54" s="195"/>
      <c r="F54" s="195"/>
      <c r="G54" s="196"/>
      <c r="H54" s="147"/>
      <c r="I54" s="86" t="s">
        <v>483</v>
      </c>
      <c r="J54" s="86" t="s">
        <v>483</v>
      </c>
      <c r="K54" s="22">
        <f>SUM(K48:K52)</f>
        <v>0</v>
      </c>
    </row>
    <row r="55" spans="1:11" s="60" customFormat="1" ht="15">
      <c r="A55" s="89" t="s">
        <v>503</v>
      </c>
      <c r="B55" s="132" t="s">
        <v>525</v>
      </c>
      <c r="C55" s="133"/>
      <c r="D55" s="133"/>
      <c r="E55" s="133"/>
      <c r="F55" s="133"/>
      <c r="G55" s="133"/>
      <c r="H55" s="200">
        <f>H56+H57+H58+H59</f>
        <v>0</v>
      </c>
      <c r="I55" s="201"/>
      <c r="J55" s="201"/>
      <c r="K55" s="201"/>
    </row>
    <row r="56" spans="1:11" s="60" customFormat="1" ht="15">
      <c r="A56" s="89" t="s">
        <v>526</v>
      </c>
      <c r="B56" s="90" t="s">
        <v>495</v>
      </c>
      <c r="C56" s="91"/>
      <c r="D56" s="91"/>
      <c r="E56" s="91"/>
      <c r="F56" s="91"/>
      <c r="G56" s="92"/>
      <c r="H56" s="197"/>
      <c r="I56" s="198"/>
      <c r="J56" s="198"/>
      <c r="K56" s="199"/>
    </row>
    <row r="57" spans="1:11" s="60" customFormat="1" ht="15">
      <c r="A57" s="89" t="s">
        <v>527</v>
      </c>
      <c r="B57" s="90" t="s">
        <v>522</v>
      </c>
      <c r="C57" s="91"/>
      <c r="D57" s="91"/>
      <c r="E57" s="91"/>
      <c r="F57" s="91"/>
      <c r="G57" s="92"/>
      <c r="H57" s="197"/>
      <c r="I57" s="198"/>
      <c r="J57" s="198"/>
      <c r="K57" s="199"/>
    </row>
    <row r="58" spans="1:11" s="60" customFormat="1" ht="15">
      <c r="A58" s="89" t="s">
        <v>528</v>
      </c>
      <c r="B58" s="194" t="s">
        <v>484</v>
      </c>
      <c r="C58" s="195"/>
      <c r="D58" s="195"/>
      <c r="E58" s="195"/>
      <c r="F58" s="195"/>
      <c r="G58" s="196"/>
      <c r="H58" s="197"/>
      <c r="I58" s="198"/>
      <c r="J58" s="198"/>
      <c r="K58" s="199"/>
    </row>
    <row r="59" spans="1:11" s="60" customFormat="1" ht="15">
      <c r="A59" s="89" t="s">
        <v>529</v>
      </c>
      <c r="B59" s="194" t="s">
        <v>485</v>
      </c>
      <c r="C59" s="195"/>
      <c r="D59" s="195"/>
      <c r="E59" s="195"/>
      <c r="F59" s="195"/>
      <c r="G59" s="196"/>
      <c r="H59" s="197"/>
      <c r="I59" s="198"/>
      <c r="J59" s="198"/>
      <c r="K59" s="199"/>
    </row>
    <row r="60" spans="1:11" s="88" customFormat="1" ht="15">
      <c r="A60" s="87" t="s">
        <v>473</v>
      </c>
      <c r="B60" s="191" t="s">
        <v>504</v>
      </c>
      <c r="C60" s="192"/>
      <c r="D60" s="192"/>
      <c r="E60" s="192"/>
      <c r="F60" s="192"/>
      <c r="G60" s="192"/>
      <c r="H60" s="192"/>
      <c r="I60" s="192"/>
      <c r="J60" s="192"/>
      <c r="K60" s="193"/>
    </row>
    <row r="61" spans="1:11" s="60" customFormat="1" ht="13.9" customHeight="1">
      <c r="A61" s="89" t="s">
        <v>506</v>
      </c>
      <c r="B61" s="170"/>
      <c r="C61" s="202"/>
      <c r="D61" s="202"/>
      <c r="E61" s="202"/>
      <c r="F61" s="202"/>
      <c r="G61" s="171"/>
      <c r="H61" s="147"/>
      <c r="I61" s="44"/>
      <c r="J61" s="64"/>
      <c r="K61" s="44"/>
    </row>
    <row r="62" spans="1:11" s="60" customFormat="1" ht="13.9" customHeight="1">
      <c r="A62" s="89" t="s">
        <v>507</v>
      </c>
      <c r="B62" s="170"/>
      <c r="C62" s="202"/>
      <c r="D62" s="202"/>
      <c r="E62" s="202"/>
      <c r="F62" s="202"/>
      <c r="G62" s="171"/>
      <c r="H62" s="147"/>
      <c r="I62" s="44"/>
      <c r="J62" s="64"/>
      <c r="K62" s="44"/>
    </row>
    <row r="63" spans="1:11" s="60" customFormat="1" ht="13.9" customHeight="1">
      <c r="A63" s="89" t="s">
        <v>508</v>
      </c>
      <c r="B63" s="170"/>
      <c r="C63" s="202"/>
      <c r="D63" s="202"/>
      <c r="E63" s="202"/>
      <c r="F63" s="202"/>
      <c r="G63" s="171"/>
      <c r="H63" s="147"/>
      <c r="I63" s="44"/>
      <c r="J63" s="64"/>
      <c r="K63" s="44"/>
    </row>
    <row r="64" spans="1:11" s="60" customFormat="1" ht="15">
      <c r="A64" s="89" t="s">
        <v>509</v>
      </c>
      <c r="B64" s="170"/>
      <c r="C64" s="202"/>
      <c r="D64" s="202"/>
      <c r="E64" s="202"/>
      <c r="F64" s="202"/>
      <c r="G64" s="171"/>
      <c r="H64" s="147"/>
      <c r="I64" s="44"/>
      <c r="J64" s="64"/>
      <c r="K64" s="44"/>
    </row>
    <row r="65" spans="1:11" s="60" customFormat="1" ht="15">
      <c r="A65" s="89" t="s">
        <v>510</v>
      </c>
      <c r="B65" s="170"/>
      <c r="C65" s="202"/>
      <c r="D65" s="202"/>
      <c r="E65" s="202"/>
      <c r="F65" s="202"/>
      <c r="G65" s="171"/>
      <c r="H65" s="147"/>
      <c r="I65" s="44"/>
      <c r="J65" s="64"/>
      <c r="K65" s="44"/>
    </row>
    <row r="66" spans="1:11" s="60" customFormat="1" ht="15">
      <c r="A66" s="89" t="s">
        <v>511</v>
      </c>
      <c r="B66" s="194" t="s">
        <v>481</v>
      </c>
      <c r="C66" s="195"/>
      <c r="D66" s="195"/>
      <c r="E66" s="195"/>
      <c r="F66" s="195"/>
      <c r="G66" s="196"/>
      <c r="H66" s="86" t="s">
        <v>483</v>
      </c>
      <c r="I66" s="22">
        <f>SUM(I61:I65)</f>
        <v>0</v>
      </c>
      <c r="J66" s="22">
        <f>SUM(J61:J65)</f>
        <v>0</v>
      </c>
      <c r="K66" s="86" t="s">
        <v>483</v>
      </c>
    </row>
    <row r="67" spans="1:11" s="60" customFormat="1" ht="15">
      <c r="A67" s="89" t="s">
        <v>512</v>
      </c>
      <c r="B67" s="194" t="s">
        <v>482</v>
      </c>
      <c r="C67" s="195"/>
      <c r="D67" s="195"/>
      <c r="E67" s="195"/>
      <c r="F67" s="195"/>
      <c r="G67" s="196"/>
      <c r="H67" s="147"/>
      <c r="I67" s="86" t="s">
        <v>483</v>
      </c>
      <c r="J67" s="86" t="s">
        <v>483</v>
      </c>
      <c r="K67" s="22">
        <f>SUM(K61:K65)</f>
        <v>0</v>
      </c>
    </row>
    <row r="68" spans="1:11" s="60" customFormat="1" ht="15">
      <c r="A68" s="89" t="s">
        <v>513</v>
      </c>
      <c r="B68" s="132" t="s">
        <v>525</v>
      </c>
      <c r="C68" s="133"/>
      <c r="D68" s="133"/>
      <c r="E68" s="133"/>
      <c r="F68" s="133"/>
      <c r="G68" s="133"/>
      <c r="H68" s="200">
        <f>H69+H70+H71+H72</f>
        <v>0</v>
      </c>
      <c r="I68" s="201"/>
      <c r="J68" s="201"/>
      <c r="K68" s="201"/>
    </row>
    <row r="69" spans="1:11" s="60" customFormat="1" ht="15">
      <c r="A69" s="89" t="s">
        <v>530</v>
      </c>
      <c r="B69" s="90" t="s">
        <v>495</v>
      </c>
      <c r="C69" s="91"/>
      <c r="D69" s="91"/>
      <c r="E69" s="91"/>
      <c r="F69" s="91"/>
      <c r="G69" s="92"/>
      <c r="H69" s="197"/>
      <c r="I69" s="198"/>
      <c r="J69" s="198"/>
      <c r="K69" s="199"/>
    </row>
    <row r="70" spans="1:11" s="60" customFormat="1" ht="15">
      <c r="A70" s="89" t="s">
        <v>531</v>
      </c>
      <c r="B70" s="90" t="s">
        <v>522</v>
      </c>
      <c r="C70" s="91"/>
      <c r="D70" s="91"/>
      <c r="E70" s="91"/>
      <c r="F70" s="91"/>
      <c r="G70" s="92"/>
      <c r="H70" s="197"/>
      <c r="I70" s="198"/>
      <c r="J70" s="198"/>
      <c r="K70" s="199"/>
    </row>
    <row r="71" spans="1:11" s="60" customFormat="1" ht="15">
      <c r="A71" s="89" t="s">
        <v>532</v>
      </c>
      <c r="B71" s="194" t="s">
        <v>484</v>
      </c>
      <c r="C71" s="195"/>
      <c r="D71" s="195"/>
      <c r="E71" s="195"/>
      <c r="F71" s="195"/>
      <c r="G71" s="196"/>
      <c r="H71" s="197"/>
      <c r="I71" s="198"/>
      <c r="J71" s="198"/>
      <c r="K71" s="199"/>
    </row>
    <row r="72" spans="1:11" s="60" customFormat="1" ht="14.45" customHeight="1">
      <c r="A72" s="89" t="s">
        <v>533</v>
      </c>
      <c r="B72" s="194" t="s">
        <v>485</v>
      </c>
      <c r="C72" s="195"/>
      <c r="D72" s="195"/>
      <c r="E72" s="195"/>
      <c r="F72" s="195"/>
      <c r="G72" s="196"/>
      <c r="H72" s="197"/>
      <c r="I72" s="198"/>
      <c r="J72" s="198"/>
      <c r="K72" s="199"/>
    </row>
    <row r="73" spans="1:11" s="88" customFormat="1" ht="15">
      <c r="A73" s="87" t="s">
        <v>474</v>
      </c>
      <c r="B73" s="191" t="s">
        <v>505</v>
      </c>
      <c r="C73" s="192"/>
      <c r="D73" s="192"/>
      <c r="E73" s="192"/>
      <c r="F73" s="192"/>
      <c r="G73" s="192"/>
      <c r="H73" s="192"/>
      <c r="I73" s="192"/>
      <c r="J73" s="192"/>
      <c r="K73" s="193"/>
    </row>
    <row r="74" spans="1:11" s="60" customFormat="1" ht="13.9" customHeight="1">
      <c r="A74" s="89" t="s">
        <v>514</v>
      </c>
      <c r="B74" s="170"/>
      <c r="C74" s="202"/>
      <c r="D74" s="202"/>
      <c r="E74" s="202"/>
      <c r="F74" s="202"/>
      <c r="G74" s="171"/>
      <c r="H74" s="147"/>
      <c r="I74" s="44"/>
      <c r="J74" s="64"/>
      <c r="K74" s="44"/>
    </row>
    <row r="75" spans="1:11" s="60" customFormat="1" ht="13.9" customHeight="1">
      <c r="A75" s="89" t="s">
        <v>515</v>
      </c>
      <c r="B75" s="170"/>
      <c r="C75" s="202"/>
      <c r="D75" s="202"/>
      <c r="E75" s="202"/>
      <c r="F75" s="202"/>
      <c r="G75" s="171"/>
      <c r="H75" s="147"/>
      <c r="I75" s="44"/>
      <c r="J75" s="64"/>
      <c r="K75" s="44"/>
    </row>
    <row r="76" spans="1:11" s="60" customFormat="1" ht="13.9" customHeight="1">
      <c r="A76" s="89" t="s">
        <v>516</v>
      </c>
      <c r="B76" s="170"/>
      <c r="C76" s="202"/>
      <c r="D76" s="202"/>
      <c r="E76" s="202"/>
      <c r="F76" s="202"/>
      <c r="G76" s="171"/>
      <c r="H76" s="147"/>
      <c r="I76" s="44"/>
      <c r="J76" s="64"/>
      <c r="K76" s="44"/>
    </row>
    <row r="77" spans="1:11" s="60" customFormat="1" ht="15">
      <c r="A77" s="89" t="s">
        <v>517</v>
      </c>
      <c r="B77" s="170"/>
      <c r="C77" s="202"/>
      <c r="D77" s="202"/>
      <c r="E77" s="202"/>
      <c r="F77" s="202"/>
      <c r="G77" s="171"/>
      <c r="H77" s="147"/>
      <c r="I77" s="44"/>
      <c r="J77" s="64"/>
      <c r="K77" s="44"/>
    </row>
    <row r="78" spans="1:11" s="60" customFormat="1" ht="15">
      <c r="A78" s="89" t="s">
        <v>518</v>
      </c>
      <c r="B78" s="170"/>
      <c r="C78" s="202"/>
      <c r="D78" s="202"/>
      <c r="E78" s="202"/>
      <c r="F78" s="202"/>
      <c r="G78" s="171"/>
      <c r="H78" s="147"/>
      <c r="I78" s="44"/>
      <c r="J78" s="64"/>
      <c r="K78" s="44"/>
    </row>
    <row r="79" spans="1:11" s="60" customFormat="1" ht="15">
      <c r="A79" s="89" t="s">
        <v>519</v>
      </c>
      <c r="B79" s="194" t="s">
        <v>481</v>
      </c>
      <c r="C79" s="195"/>
      <c r="D79" s="195"/>
      <c r="E79" s="195"/>
      <c r="F79" s="195"/>
      <c r="G79" s="196"/>
      <c r="H79" s="86" t="s">
        <v>483</v>
      </c>
      <c r="I79" s="22">
        <f>SUM(I74:I78)</f>
        <v>0</v>
      </c>
      <c r="J79" s="22">
        <f>SUM(J74:J78)</f>
        <v>0</v>
      </c>
      <c r="K79" s="86" t="s">
        <v>483</v>
      </c>
    </row>
    <row r="80" spans="1:11" s="60" customFormat="1" ht="15">
      <c r="A80" s="89" t="s">
        <v>520</v>
      </c>
      <c r="B80" s="194" t="s">
        <v>482</v>
      </c>
      <c r="C80" s="195"/>
      <c r="D80" s="195"/>
      <c r="E80" s="195"/>
      <c r="F80" s="195"/>
      <c r="G80" s="196"/>
      <c r="H80" s="147"/>
      <c r="I80" s="86" t="s">
        <v>483</v>
      </c>
      <c r="J80" s="86" t="s">
        <v>483</v>
      </c>
      <c r="K80" s="22">
        <f>SUM(K74:K78)</f>
        <v>0</v>
      </c>
    </row>
    <row r="81" spans="1:11" s="60" customFormat="1" ht="15">
      <c r="A81" s="89" t="s">
        <v>521</v>
      </c>
      <c r="B81" s="132" t="s">
        <v>525</v>
      </c>
      <c r="C81" s="133"/>
      <c r="D81" s="133"/>
      <c r="E81" s="133"/>
      <c r="F81" s="133"/>
      <c r="G81" s="133"/>
      <c r="H81" s="200">
        <f>H82+H83+H84+H85</f>
        <v>0</v>
      </c>
      <c r="I81" s="201"/>
      <c r="J81" s="201"/>
      <c r="K81" s="201"/>
    </row>
    <row r="82" spans="1:11" s="60" customFormat="1" ht="15">
      <c r="A82" s="89" t="s">
        <v>534</v>
      </c>
      <c r="B82" s="90" t="s">
        <v>495</v>
      </c>
      <c r="C82" s="91"/>
      <c r="D82" s="91"/>
      <c r="E82" s="91"/>
      <c r="F82" s="91"/>
      <c r="G82" s="92"/>
      <c r="H82" s="197"/>
      <c r="I82" s="198"/>
      <c r="J82" s="198"/>
      <c r="K82" s="199"/>
    </row>
    <row r="83" spans="1:11" s="60" customFormat="1" ht="15">
      <c r="A83" s="89" t="s">
        <v>535</v>
      </c>
      <c r="B83" s="90" t="s">
        <v>522</v>
      </c>
      <c r="C83" s="91"/>
      <c r="D83" s="91"/>
      <c r="E83" s="91"/>
      <c r="F83" s="91"/>
      <c r="G83" s="92"/>
      <c r="H83" s="197"/>
      <c r="I83" s="198"/>
      <c r="J83" s="198"/>
      <c r="K83" s="199"/>
    </row>
    <row r="84" spans="1:11" s="60" customFormat="1" ht="15">
      <c r="A84" s="89" t="s">
        <v>536</v>
      </c>
      <c r="B84" s="194" t="s">
        <v>484</v>
      </c>
      <c r="C84" s="195"/>
      <c r="D84" s="195"/>
      <c r="E84" s="195"/>
      <c r="F84" s="195"/>
      <c r="G84" s="196"/>
      <c r="H84" s="197"/>
      <c r="I84" s="198"/>
      <c r="J84" s="198"/>
      <c r="K84" s="199"/>
    </row>
    <row r="85" spans="1:11" s="60" customFormat="1" ht="14.45" customHeight="1">
      <c r="A85" s="89" t="s">
        <v>537</v>
      </c>
      <c r="B85" s="194" t="s">
        <v>485</v>
      </c>
      <c r="C85" s="195"/>
      <c r="D85" s="195"/>
      <c r="E85" s="195"/>
      <c r="F85" s="195"/>
      <c r="G85" s="196"/>
      <c r="H85" s="197"/>
      <c r="I85" s="198"/>
      <c r="J85" s="198"/>
      <c r="K85" s="199"/>
    </row>
    <row r="86" spans="1:11" s="60" customFormat="1" ht="15">
      <c r="A86" s="85" t="s">
        <v>650</v>
      </c>
      <c r="B86" s="208" t="s">
        <v>621</v>
      </c>
      <c r="C86" s="209"/>
      <c r="D86" s="209"/>
      <c r="E86" s="209"/>
      <c r="F86" s="209"/>
      <c r="G86" s="209"/>
      <c r="H86" s="209"/>
      <c r="I86" s="209"/>
      <c r="J86" s="209"/>
      <c r="K86" s="210"/>
    </row>
    <row r="87" spans="1:11" s="35" customFormat="1" ht="15">
      <c r="A87" s="113" t="s">
        <v>651</v>
      </c>
      <c r="B87" s="211" t="s">
        <v>622</v>
      </c>
      <c r="C87" s="212"/>
      <c r="D87" s="212"/>
      <c r="E87" s="212"/>
      <c r="F87" s="212"/>
      <c r="G87" s="213"/>
      <c r="H87" s="111" t="s">
        <v>483</v>
      </c>
      <c r="I87" s="112">
        <f>I42+I53+I66+I79</f>
        <v>0</v>
      </c>
      <c r="J87" s="112">
        <f>J42+J53+J66+J79</f>
        <v>0</v>
      </c>
      <c r="K87" s="112">
        <f>K43+K54+K67+K80</f>
        <v>0</v>
      </c>
    </row>
    <row r="88" spans="1:11" s="88" customFormat="1" ht="15">
      <c r="A88" s="113" t="s">
        <v>652</v>
      </c>
      <c r="B88" s="203" t="s">
        <v>482</v>
      </c>
      <c r="C88" s="204"/>
      <c r="D88" s="204"/>
      <c r="E88" s="204"/>
      <c r="F88" s="204"/>
      <c r="G88" s="205"/>
      <c r="H88" s="9" t="s">
        <v>483</v>
      </c>
      <c r="I88" s="9" t="s">
        <v>483</v>
      </c>
      <c r="J88" s="9" t="s">
        <v>483</v>
      </c>
      <c r="K88" s="94">
        <f>K43+K54+K67+K80</f>
        <v>0</v>
      </c>
    </row>
    <row r="89" spans="1:11" s="88" customFormat="1" ht="15">
      <c r="A89" s="113" t="s">
        <v>653</v>
      </c>
      <c r="B89" s="135" t="s">
        <v>525</v>
      </c>
      <c r="C89" s="136"/>
      <c r="D89" s="136"/>
      <c r="E89" s="136"/>
      <c r="F89" s="136"/>
      <c r="G89" s="136"/>
      <c r="H89" s="206">
        <f>H90+H91+H92+H93</f>
        <v>0</v>
      </c>
      <c r="I89" s="207"/>
      <c r="J89" s="207"/>
      <c r="K89" s="207"/>
    </row>
    <row r="90" spans="1:11" s="88" customFormat="1" ht="15">
      <c r="A90" s="113" t="s">
        <v>654</v>
      </c>
      <c r="B90" s="114" t="s">
        <v>495</v>
      </c>
      <c r="C90" s="115"/>
      <c r="D90" s="115"/>
      <c r="E90" s="115"/>
      <c r="F90" s="115"/>
      <c r="G90" s="116"/>
      <c r="H90" s="206">
        <f>H56+H69+H82</f>
        <v>0</v>
      </c>
      <c r="I90" s="207"/>
      <c r="J90" s="207"/>
      <c r="K90" s="207"/>
    </row>
    <row r="91" spans="1:11" s="88" customFormat="1" ht="15">
      <c r="A91" s="113" t="s">
        <v>655</v>
      </c>
      <c r="B91" s="114" t="s">
        <v>522</v>
      </c>
      <c r="C91" s="115"/>
      <c r="D91" s="115"/>
      <c r="E91" s="115"/>
      <c r="F91" s="115"/>
      <c r="G91" s="116"/>
      <c r="H91" s="206">
        <f>H57+H70+H83</f>
        <v>0</v>
      </c>
      <c r="I91" s="207"/>
      <c r="J91" s="207"/>
      <c r="K91" s="207"/>
    </row>
    <row r="92" spans="1:11" s="88" customFormat="1" ht="15">
      <c r="A92" s="113" t="s">
        <v>656</v>
      </c>
      <c r="B92" s="203" t="s">
        <v>484</v>
      </c>
      <c r="C92" s="204"/>
      <c r="D92" s="204"/>
      <c r="E92" s="204"/>
      <c r="F92" s="204"/>
      <c r="G92" s="205"/>
      <c r="H92" s="206">
        <f>H45+H58+H71+H84</f>
        <v>0</v>
      </c>
      <c r="I92" s="207"/>
      <c r="J92" s="207"/>
      <c r="K92" s="207"/>
    </row>
    <row r="93" spans="1:11" s="88" customFormat="1" ht="15">
      <c r="A93" s="113" t="s">
        <v>657</v>
      </c>
      <c r="B93" s="203" t="s">
        <v>485</v>
      </c>
      <c r="C93" s="204"/>
      <c r="D93" s="204"/>
      <c r="E93" s="204"/>
      <c r="F93" s="204"/>
      <c r="G93" s="205"/>
      <c r="H93" s="206">
        <f>H46+H59+H72+H85</f>
        <v>0</v>
      </c>
      <c r="I93" s="207"/>
      <c r="J93" s="207"/>
      <c r="K93" s="207"/>
    </row>
    <row r="95" ht="15">
      <c r="A95" s="11" t="s">
        <v>660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topLeftCell="A1">
      <pane ySplit="5" topLeftCell="A6" activePane="bottomLeft" state="frozen"/>
      <selection pane="bottomLeft" activeCell="A1" sqref="A1"/>
    </sheetView>
  </sheetViews>
  <sheetFormatPr defaultColWidth="8.8515625" defaultRowHeight="15"/>
  <cols>
    <col min="1" max="1" width="7.421875" style="0" customWidth="1"/>
    <col min="2" max="2" width="38.140625" style="0" customWidth="1"/>
    <col min="3" max="3" width="13.7109375" style="0" customWidth="1"/>
    <col min="4" max="5" width="12.7109375" style="0" customWidth="1"/>
    <col min="6" max="6" width="13.7109375" style="0" customWidth="1"/>
    <col min="7" max="7" width="12.140625" style="0" customWidth="1"/>
    <col min="8" max="8" width="11.140625" style="0" customWidth="1"/>
    <col min="9" max="9" width="11.7109375" style="0" customWidth="1"/>
    <col min="10" max="10" width="11.140625" style="0" customWidth="1"/>
    <col min="11" max="11" width="11.28125" style="0" customWidth="1"/>
    <col min="12" max="12" width="11.00390625" style="0" customWidth="1"/>
  </cols>
  <sheetData>
    <row r="1" spans="1:13" ht="15">
      <c r="A1" s="31" t="s">
        <v>174</v>
      </c>
      <c r="B1" s="226" t="s">
        <v>623</v>
      </c>
      <c r="C1" s="226"/>
      <c r="D1" s="226"/>
      <c r="E1" s="226"/>
      <c r="F1" s="226"/>
      <c r="G1" s="226"/>
      <c r="H1" s="226"/>
      <c r="I1" s="226"/>
      <c r="J1" s="226"/>
      <c r="K1" s="226"/>
      <c r="M1" s="98"/>
    </row>
    <row r="2" spans="1:11" ht="15">
      <c r="A2" s="32" t="s">
        <v>47</v>
      </c>
      <c r="B2" s="32" t="s">
        <v>48</v>
      </c>
      <c r="C2" s="32" t="s">
        <v>49</v>
      </c>
      <c r="D2" s="32" t="s">
        <v>50</v>
      </c>
      <c r="E2" s="32" t="s">
        <v>101</v>
      </c>
      <c r="F2" s="32" t="s">
        <v>102</v>
      </c>
      <c r="G2" s="32" t="s">
        <v>103</v>
      </c>
      <c r="H2" s="32" t="s">
        <v>104</v>
      </c>
      <c r="I2" s="32" t="s">
        <v>105</v>
      </c>
      <c r="J2" s="32" t="s">
        <v>106</v>
      </c>
      <c r="K2" s="32" t="s">
        <v>134</v>
      </c>
    </row>
    <row r="3" spans="1:11" ht="17.45" customHeight="1">
      <c r="A3" s="227" t="s">
        <v>107</v>
      </c>
      <c r="B3" s="227" t="s">
        <v>108</v>
      </c>
      <c r="C3" s="182" t="str">
        <f>4!C3</f>
        <v>Užpildykite 1.1.2 punktą</v>
      </c>
      <c r="D3" s="227" t="s">
        <v>109</v>
      </c>
      <c r="E3" s="227"/>
      <c r="F3" s="227"/>
      <c r="G3" s="227" t="s">
        <v>110</v>
      </c>
      <c r="H3" s="227"/>
      <c r="I3" s="227"/>
      <c r="J3" s="227"/>
      <c r="K3" s="227"/>
    </row>
    <row r="4" spans="1:11" ht="15">
      <c r="A4" s="227"/>
      <c r="B4" s="227"/>
      <c r="C4" s="183"/>
      <c r="D4" s="24" t="s">
        <v>659</v>
      </c>
      <c r="E4" s="24" t="s">
        <v>112</v>
      </c>
      <c r="F4" s="24" t="s">
        <v>113</v>
      </c>
      <c r="G4" s="24" t="s">
        <v>111</v>
      </c>
      <c r="H4" s="24" t="s">
        <v>112</v>
      </c>
      <c r="I4" s="24" t="s">
        <v>113</v>
      </c>
      <c r="J4" s="24" t="s">
        <v>114</v>
      </c>
      <c r="K4" s="24" t="s">
        <v>115</v>
      </c>
    </row>
    <row r="5" spans="1:11" ht="24" customHeight="1">
      <c r="A5" s="227"/>
      <c r="B5" s="227"/>
      <c r="C5" s="184"/>
      <c r="D5" s="24" t="b">
        <f>4!D5</f>
        <v>0</v>
      </c>
      <c r="E5" s="24" t="b">
        <f>4!E5</f>
        <v>0</v>
      </c>
      <c r="F5" s="24" t="b">
        <f>4!F5</f>
        <v>0</v>
      </c>
      <c r="G5" s="24">
        <f>4!G5</f>
        <v>1</v>
      </c>
      <c r="H5" s="24">
        <f>4!H5</f>
        <v>2</v>
      </c>
      <c r="I5" s="24">
        <f>4!I5</f>
        <v>3</v>
      </c>
      <c r="J5" s="24" t="str">
        <f>4!J5</f>
        <v>-</v>
      </c>
      <c r="K5" s="24" t="str">
        <f>4!K5</f>
        <v>-</v>
      </c>
    </row>
    <row r="6" spans="1:11" ht="15">
      <c r="A6" s="143"/>
      <c r="B6" s="228" t="s">
        <v>175</v>
      </c>
      <c r="C6" s="228"/>
      <c r="D6" s="228"/>
      <c r="E6" s="228"/>
      <c r="F6" s="228"/>
      <c r="G6" s="228"/>
      <c r="H6" s="228"/>
      <c r="I6" s="228"/>
      <c r="J6" s="228"/>
      <c r="K6" s="228"/>
    </row>
    <row r="7" spans="1:11" s="35" customFormat="1" ht="15">
      <c r="A7" s="36"/>
      <c r="B7" s="37" t="s">
        <v>176</v>
      </c>
      <c r="C7" s="45">
        <f aca="true" t="shared" si="0" ref="C7:K7">SUM(C8,C23,C41)</f>
        <v>0</v>
      </c>
      <c r="D7" s="45">
        <f t="shared" si="0"/>
        <v>0</v>
      </c>
      <c r="E7" s="45">
        <f t="shared" si="0"/>
        <v>0</v>
      </c>
      <c r="F7" s="45">
        <f t="shared" si="0"/>
        <v>0</v>
      </c>
      <c r="G7" s="45">
        <f t="shared" si="0"/>
        <v>0</v>
      </c>
      <c r="H7" s="45">
        <f t="shared" si="0"/>
        <v>0</v>
      </c>
      <c r="I7" s="45">
        <f t="shared" si="0"/>
        <v>0</v>
      </c>
      <c r="J7" s="45">
        <f t="shared" si="0"/>
        <v>0</v>
      </c>
      <c r="K7" s="45">
        <f t="shared" si="0"/>
        <v>0</v>
      </c>
    </row>
    <row r="8" spans="1:11" s="35" customFormat="1" ht="15">
      <c r="A8" s="27" t="s">
        <v>177</v>
      </c>
      <c r="B8" s="28" t="s">
        <v>178</v>
      </c>
      <c r="C8" s="46">
        <f aca="true" t="shared" si="1" ref="C8:K8">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ht="15">
      <c r="A9" s="39" t="s">
        <v>0</v>
      </c>
      <c r="B9" s="40" t="s">
        <v>179</v>
      </c>
      <c r="C9" s="117"/>
      <c r="D9" s="117"/>
      <c r="E9" s="117"/>
      <c r="F9" s="117"/>
      <c r="G9" s="117"/>
      <c r="H9" s="117"/>
      <c r="I9" s="117"/>
      <c r="J9" s="117"/>
      <c r="K9" s="117"/>
      <c r="M9" s="98"/>
    </row>
    <row r="10" spans="1:11" s="41" customFormat="1" ht="15">
      <c r="A10" s="39" t="s">
        <v>45</v>
      </c>
      <c r="B10" s="40" t="s">
        <v>184</v>
      </c>
      <c r="C10" s="47">
        <f aca="true" t="shared" si="2" ref="C10:K10">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1" ht="1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1" ht="1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1" ht="1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1" ht="1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1" ht="1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ht="15">
      <c r="A16" s="25" t="s">
        <v>189</v>
      </c>
      <c r="B16" s="26" t="s">
        <v>190</v>
      </c>
      <c r="C16" s="48"/>
      <c r="D16" s="48"/>
      <c r="E16" s="48"/>
      <c r="F16" s="48"/>
      <c r="G16" s="48"/>
      <c r="H16" s="48"/>
      <c r="I16" s="48"/>
      <c r="J16" s="48"/>
      <c r="K16" s="48"/>
      <c r="M16" s="98"/>
    </row>
    <row r="17" spans="1:11" ht="45">
      <c r="A17" s="25" t="s">
        <v>191</v>
      </c>
      <c r="B17" s="26" t="s">
        <v>192</v>
      </c>
      <c r="C17" s="48"/>
      <c r="D17" s="48"/>
      <c r="E17" s="48"/>
      <c r="F17" s="48"/>
      <c r="G17" s="48"/>
      <c r="H17" s="48"/>
      <c r="I17" s="48"/>
      <c r="J17" s="48"/>
      <c r="K17" s="48"/>
    </row>
    <row r="18" spans="1:13" s="41" customFormat="1" ht="15">
      <c r="A18" s="39" t="s">
        <v>82</v>
      </c>
      <c r="B18" s="40" t="s">
        <v>193</v>
      </c>
      <c r="C18" s="117"/>
      <c r="D18" s="117"/>
      <c r="E18" s="117"/>
      <c r="F18" s="117"/>
      <c r="G18" s="117"/>
      <c r="H18" s="117"/>
      <c r="I18" s="117"/>
      <c r="J18" s="117"/>
      <c r="K18" s="117"/>
      <c r="M18" s="98"/>
    </row>
    <row r="19" spans="1:11" s="41" customFormat="1" ht="15">
      <c r="A19" s="39" t="s">
        <v>195</v>
      </c>
      <c r="B19" s="40" t="s">
        <v>196</v>
      </c>
      <c r="C19" s="47">
        <f>SUM(C20:C22)</f>
        <v>0</v>
      </c>
      <c r="D19" s="47">
        <f aca="true" t="shared" si="3" ref="D19:K19">SUM(D20:D22)</f>
        <v>0</v>
      </c>
      <c r="E19" s="47">
        <f t="shared" si="3"/>
        <v>0</v>
      </c>
      <c r="F19" s="47">
        <f t="shared" si="3"/>
        <v>0</v>
      </c>
      <c r="G19" s="47">
        <f t="shared" si="3"/>
        <v>0</v>
      </c>
      <c r="H19" s="47">
        <f t="shared" si="3"/>
        <v>0</v>
      </c>
      <c r="I19" s="47">
        <f t="shared" si="3"/>
        <v>0</v>
      </c>
      <c r="J19" s="47">
        <f t="shared" si="3"/>
        <v>0</v>
      </c>
      <c r="K19" s="47">
        <f t="shared" si="3"/>
        <v>0</v>
      </c>
    </row>
    <row r="20" spans="1:11" ht="15">
      <c r="A20" s="25" t="s">
        <v>116</v>
      </c>
      <c r="B20" s="26" t="s">
        <v>197</v>
      </c>
      <c r="C20" s="48"/>
      <c r="D20" s="48"/>
      <c r="E20" s="48"/>
      <c r="F20" s="48"/>
      <c r="G20" s="48"/>
      <c r="H20" s="48"/>
      <c r="I20" s="48"/>
      <c r="J20" s="48"/>
      <c r="K20" s="48"/>
    </row>
    <row r="21" spans="1:11" ht="15">
      <c r="A21" s="25" t="s">
        <v>122</v>
      </c>
      <c r="B21" s="26" t="s">
        <v>198</v>
      </c>
      <c r="C21" s="48"/>
      <c r="D21" s="48"/>
      <c r="E21" s="48"/>
      <c r="F21" s="48"/>
      <c r="G21" s="48"/>
      <c r="H21" s="48"/>
      <c r="I21" s="48"/>
      <c r="J21" s="48"/>
      <c r="K21" s="48"/>
    </row>
    <row r="22" spans="1:11" ht="15">
      <c r="A22" s="25" t="s">
        <v>127</v>
      </c>
      <c r="B22" s="26" t="s">
        <v>199</v>
      </c>
      <c r="C22" s="48"/>
      <c r="D22" s="48"/>
      <c r="E22" s="48"/>
      <c r="F22" s="48"/>
      <c r="G22" s="48"/>
      <c r="H22" s="48"/>
      <c r="I22" s="48"/>
      <c r="J22" s="48"/>
      <c r="K22" s="48"/>
    </row>
    <row r="23" spans="1:11" s="35" customFormat="1" ht="15">
      <c r="A23" s="27" t="s">
        <v>200</v>
      </c>
      <c r="B23" s="28" t="s">
        <v>201</v>
      </c>
      <c r="C23" s="46">
        <f>SUM(C24,C32,C37,C40)</f>
        <v>0</v>
      </c>
      <c r="D23" s="46">
        <f aca="true" t="shared" si="4" ref="D23:K23">SUM(D24,D32,D37,D40)</f>
        <v>0</v>
      </c>
      <c r="E23" s="46">
        <f t="shared" si="4"/>
        <v>0</v>
      </c>
      <c r="F23" s="46">
        <f t="shared" si="4"/>
        <v>0</v>
      </c>
      <c r="G23" s="46">
        <f t="shared" si="4"/>
        <v>0</v>
      </c>
      <c r="H23" s="46">
        <f t="shared" si="4"/>
        <v>0</v>
      </c>
      <c r="I23" s="46">
        <f t="shared" si="4"/>
        <v>0</v>
      </c>
      <c r="J23" s="46">
        <f t="shared" si="4"/>
        <v>0</v>
      </c>
      <c r="K23" s="46">
        <f t="shared" si="4"/>
        <v>0</v>
      </c>
    </row>
    <row r="24" spans="1:11" s="41" customFormat="1" ht="15">
      <c r="A24" s="39" t="s">
        <v>0</v>
      </c>
      <c r="B24" s="40" t="s">
        <v>202</v>
      </c>
      <c r="C24" s="47">
        <f>SUM(C25:C31)</f>
        <v>0</v>
      </c>
      <c r="D24" s="47">
        <f aca="true" t="shared" si="5" ref="D24:K24">SUM(D25:D31)</f>
        <v>0</v>
      </c>
      <c r="E24" s="47">
        <f t="shared" si="5"/>
        <v>0</v>
      </c>
      <c r="F24" s="47">
        <f t="shared" si="5"/>
        <v>0</v>
      </c>
      <c r="G24" s="47">
        <f t="shared" si="5"/>
        <v>0</v>
      </c>
      <c r="H24" s="47">
        <f t="shared" si="5"/>
        <v>0</v>
      </c>
      <c r="I24" s="47">
        <f t="shared" si="5"/>
        <v>0</v>
      </c>
      <c r="J24" s="47">
        <f t="shared" si="5"/>
        <v>0</v>
      </c>
      <c r="K24" s="47">
        <f t="shared" si="5"/>
        <v>0</v>
      </c>
    </row>
    <row r="25" spans="1:11" ht="30">
      <c r="A25" s="25" t="s">
        <v>2</v>
      </c>
      <c r="B25" s="26" t="s">
        <v>203</v>
      </c>
      <c r="C25" s="48"/>
      <c r="D25" s="48"/>
      <c r="E25" s="48"/>
      <c r="F25" s="48"/>
      <c r="G25" s="48"/>
      <c r="H25" s="48"/>
      <c r="I25" s="48"/>
      <c r="J25" s="48"/>
      <c r="K25" s="48"/>
    </row>
    <row r="26" spans="1:11" ht="15">
      <c r="A26" s="25" t="s">
        <v>19</v>
      </c>
      <c r="B26" s="26" t="s">
        <v>204</v>
      </c>
      <c r="C26" s="48"/>
      <c r="D26" s="48"/>
      <c r="E26" s="48"/>
      <c r="F26" s="48"/>
      <c r="G26" s="48"/>
      <c r="H26" s="48"/>
      <c r="I26" s="48"/>
      <c r="J26" s="48"/>
      <c r="K26" s="48"/>
    </row>
    <row r="27" spans="1:11" ht="15">
      <c r="A27" s="25" t="s">
        <v>35</v>
      </c>
      <c r="B27" s="26" t="s">
        <v>205</v>
      </c>
      <c r="C27" s="48"/>
      <c r="D27" s="48"/>
      <c r="E27" s="48"/>
      <c r="F27" s="48"/>
      <c r="G27" s="48"/>
      <c r="H27" s="48"/>
      <c r="I27" s="48"/>
      <c r="J27" s="48"/>
      <c r="K27" s="48"/>
    </row>
    <row r="28" spans="1:11" ht="15">
      <c r="A28" s="25" t="s">
        <v>180</v>
      </c>
      <c r="B28" s="26" t="s">
        <v>206</v>
      </c>
      <c r="C28" s="48"/>
      <c r="D28" s="48"/>
      <c r="E28" s="48"/>
      <c r="F28" s="48"/>
      <c r="G28" s="48"/>
      <c r="H28" s="48"/>
      <c r="I28" s="48"/>
      <c r="J28" s="48"/>
      <c r="K28" s="48"/>
    </row>
    <row r="29" spans="1:11" ht="15">
      <c r="A29" s="25" t="s">
        <v>181</v>
      </c>
      <c r="B29" s="26" t="s">
        <v>198</v>
      </c>
      <c r="C29" s="48"/>
      <c r="D29" s="48"/>
      <c r="E29" s="48"/>
      <c r="F29" s="48"/>
      <c r="G29" s="48"/>
      <c r="H29" s="48"/>
      <c r="I29" s="48"/>
      <c r="J29" s="48"/>
      <c r="K29" s="48"/>
    </row>
    <row r="30" spans="1:11" ht="30">
      <c r="A30" s="25" t="s">
        <v>182</v>
      </c>
      <c r="B30" s="26" t="s">
        <v>207</v>
      </c>
      <c r="C30" s="48"/>
      <c r="D30" s="48"/>
      <c r="E30" s="48"/>
      <c r="F30" s="48"/>
      <c r="G30" s="48"/>
      <c r="H30" s="48"/>
      <c r="I30" s="48"/>
      <c r="J30" s="48"/>
      <c r="K30" s="48"/>
    </row>
    <row r="31" spans="1:11" ht="15">
      <c r="A31" s="25" t="s">
        <v>208</v>
      </c>
      <c r="B31" s="26" t="s">
        <v>183</v>
      </c>
      <c r="C31" s="48"/>
      <c r="D31" s="48"/>
      <c r="E31" s="48"/>
      <c r="F31" s="48"/>
      <c r="G31" s="48"/>
      <c r="H31" s="48"/>
      <c r="I31" s="48"/>
      <c r="J31" s="48"/>
      <c r="K31" s="48"/>
    </row>
    <row r="32" spans="1:11" s="41" customFormat="1" ht="15">
      <c r="A32" s="39" t="s">
        <v>45</v>
      </c>
      <c r="B32" s="40" t="s">
        <v>209</v>
      </c>
      <c r="C32" s="47">
        <f>SUM(C33:C36)</f>
        <v>0</v>
      </c>
      <c r="D32" s="47">
        <f aca="true" t="shared" si="6" ref="D32:K32">SUM(D33:D36)</f>
        <v>0</v>
      </c>
      <c r="E32" s="47">
        <f t="shared" si="6"/>
        <v>0</v>
      </c>
      <c r="F32" s="47">
        <f t="shared" si="6"/>
        <v>0</v>
      </c>
      <c r="G32" s="47">
        <f t="shared" si="6"/>
        <v>0</v>
      </c>
      <c r="H32" s="47">
        <f t="shared" si="6"/>
        <v>0</v>
      </c>
      <c r="I32" s="47">
        <f t="shared" si="6"/>
        <v>0</v>
      </c>
      <c r="J32" s="47">
        <f t="shared" si="6"/>
        <v>0</v>
      </c>
      <c r="K32" s="47">
        <f t="shared" si="6"/>
        <v>0</v>
      </c>
    </row>
    <row r="33" spans="1:11" ht="15">
      <c r="A33" s="25" t="s">
        <v>55</v>
      </c>
      <c r="B33" s="26" t="s">
        <v>210</v>
      </c>
      <c r="C33" s="48"/>
      <c r="D33" s="48"/>
      <c r="E33" s="48"/>
      <c r="F33" s="48"/>
      <c r="G33" s="48"/>
      <c r="H33" s="48"/>
      <c r="I33" s="48"/>
      <c r="J33" s="48"/>
      <c r="K33" s="48"/>
    </row>
    <row r="34" spans="1:11" ht="15">
      <c r="A34" s="25" t="s">
        <v>74</v>
      </c>
      <c r="B34" s="26" t="s">
        <v>211</v>
      </c>
      <c r="C34" s="48"/>
      <c r="D34" s="48"/>
      <c r="E34" s="48"/>
      <c r="F34" s="48"/>
      <c r="G34" s="48"/>
      <c r="H34" s="48"/>
      <c r="I34" s="48"/>
      <c r="J34" s="48"/>
      <c r="K34" s="48"/>
    </row>
    <row r="35" spans="1:11" ht="15">
      <c r="A35" s="25" t="s">
        <v>185</v>
      </c>
      <c r="B35" s="26" t="s">
        <v>212</v>
      </c>
      <c r="C35" s="48"/>
      <c r="D35" s="48"/>
      <c r="E35" s="48"/>
      <c r="F35" s="48"/>
      <c r="G35" s="48"/>
      <c r="H35" s="48"/>
      <c r="I35" s="48"/>
      <c r="J35" s="48"/>
      <c r="K35" s="48"/>
    </row>
    <row r="36" spans="1:11" ht="15">
      <c r="A36" s="25" t="s">
        <v>187</v>
      </c>
      <c r="B36" s="26" t="s">
        <v>213</v>
      </c>
      <c r="C36" s="48"/>
      <c r="D36" s="48"/>
      <c r="E36" s="48"/>
      <c r="F36" s="48"/>
      <c r="G36" s="48"/>
      <c r="H36" s="48"/>
      <c r="I36" s="48"/>
      <c r="J36" s="48"/>
      <c r="K36" s="48"/>
    </row>
    <row r="37" spans="1:11" s="41" customFormat="1" ht="15">
      <c r="A37" s="39" t="s">
        <v>82</v>
      </c>
      <c r="B37" s="40" t="s">
        <v>335</v>
      </c>
      <c r="C37" s="47">
        <f>SUM(C38:C39)</f>
        <v>0</v>
      </c>
      <c r="D37" s="47">
        <f aca="true" t="shared" si="7" ref="D37:K37">SUM(D38:D39)</f>
        <v>0</v>
      </c>
      <c r="E37" s="47">
        <f t="shared" si="7"/>
        <v>0</v>
      </c>
      <c r="F37" s="47">
        <f t="shared" si="7"/>
        <v>0</v>
      </c>
      <c r="G37" s="47">
        <f t="shared" si="7"/>
        <v>0</v>
      </c>
      <c r="H37" s="47">
        <f t="shared" si="7"/>
        <v>0</v>
      </c>
      <c r="I37" s="47">
        <f t="shared" si="7"/>
        <v>0</v>
      </c>
      <c r="J37" s="47">
        <f t="shared" si="7"/>
        <v>0</v>
      </c>
      <c r="K37" s="47">
        <f t="shared" si="7"/>
        <v>0</v>
      </c>
    </row>
    <row r="38" spans="1:11" ht="15">
      <c r="A38" s="25" t="s">
        <v>84</v>
      </c>
      <c r="B38" s="26" t="s">
        <v>194</v>
      </c>
      <c r="C38" s="48"/>
      <c r="D38" s="48"/>
      <c r="E38" s="48"/>
      <c r="F38" s="48"/>
      <c r="G38" s="48"/>
      <c r="H38" s="48"/>
      <c r="I38" s="48"/>
      <c r="J38" s="48"/>
      <c r="K38" s="48"/>
    </row>
    <row r="39" spans="1:11" ht="15">
      <c r="A39" s="25" t="s">
        <v>87</v>
      </c>
      <c r="B39" s="26" t="s">
        <v>214</v>
      </c>
      <c r="C39" s="48"/>
      <c r="D39" s="48"/>
      <c r="E39" s="48"/>
      <c r="F39" s="48"/>
      <c r="G39" s="48"/>
      <c r="H39" s="48"/>
      <c r="I39" s="48"/>
      <c r="J39" s="48"/>
      <c r="K39" s="48"/>
    </row>
    <row r="40" spans="1:11" s="41" customFormat="1" ht="15">
      <c r="A40" s="39" t="s">
        <v>99</v>
      </c>
      <c r="B40" s="40" t="s">
        <v>215</v>
      </c>
      <c r="C40" s="47">
        <f>C143</f>
        <v>0</v>
      </c>
      <c r="D40" s="47">
        <f aca="true" t="shared" si="8" ref="D40:K40">D143</f>
        <v>0</v>
      </c>
      <c r="E40" s="47">
        <f t="shared" si="8"/>
        <v>0</v>
      </c>
      <c r="F40" s="47">
        <f t="shared" si="8"/>
        <v>0</v>
      </c>
      <c r="G40" s="47">
        <f t="shared" si="8"/>
        <v>0</v>
      </c>
      <c r="H40" s="47">
        <f t="shared" si="8"/>
        <v>0</v>
      </c>
      <c r="I40" s="47">
        <f t="shared" si="8"/>
        <v>0</v>
      </c>
      <c r="J40" s="47">
        <f t="shared" si="8"/>
        <v>0</v>
      </c>
      <c r="K40" s="47">
        <f t="shared" si="8"/>
        <v>0</v>
      </c>
    </row>
    <row r="41" spans="1:11" s="35" customFormat="1" ht="30">
      <c r="A41" s="27" t="s">
        <v>216</v>
      </c>
      <c r="B41" s="28" t="s">
        <v>217</v>
      </c>
      <c r="C41" s="50"/>
      <c r="D41" s="50"/>
      <c r="E41" s="50"/>
      <c r="F41" s="50"/>
      <c r="G41" s="50"/>
      <c r="H41" s="50"/>
      <c r="I41" s="50"/>
      <c r="J41" s="50"/>
      <c r="K41" s="50"/>
    </row>
    <row r="42" spans="1:11" s="35" customFormat="1" ht="30">
      <c r="A42" s="36"/>
      <c r="B42" s="37" t="s">
        <v>218</v>
      </c>
      <c r="C42" s="45">
        <f aca="true" t="shared" si="9" ref="C42:K42">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ht="15">
      <c r="A43" s="27" t="s">
        <v>219</v>
      </c>
      <c r="B43" s="28" t="s">
        <v>220</v>
      </c>
      <c r="C43" s="118">
        <f>+C44+C47</f>
        <v>0</v>
      </c>
      <c r="D43" s="118">
        <f aca="true" t="shared" si="10" ref="D43:K43">+D44+D47</f>
        <v>0</v>
      </c>
      <c r="E43" s="118">
        <f t="shared" si="10"/>
        <v>0</v>
      </c>
      <c r="F43" s="118">
        <f t="shared" si="10"/>
        <v>0</v>
      </c>
      <c r="G43" s="118">
        <f t="shared" si="10"/>
        <v>0</v>
      </c>
      <c r="H43" s="118">
        <f t="shared" si="10"/>
        <v>0</v>
      </c>
      <c r="I43" s="118">
        <f t="shared" si="10"/>
        <v>0</v>
      </c>
      <c r="J43" s="118">
        <f t="shared" si="10"/>
        <v>0</v>
      </c>
      <c r="K43" s="118">
        <f t="shared" si="10"/>
        <v>0</v>
      </c>
      <c r="M43" s="99"/>
    </row>
    <row r="44" spans="1:11" s="41" customFormat="1" ht="15">
      <c r="A44" s="39" t="s">
        <v>221</v>
      </c>
      <c r="B44" s="40" t="s">
        <v>222</v>
      </c>
      <c r="C44" s="119">
        <f>SUM(C45:C46)</f>
        <v>0</v>
      </c>
      <c r="D44" s="119">
        <f aca="true" t="shared" si="11" ref="D44:K44">SUM(D45:D46)</f>
        <v>0</v>
      </c>
      <c r="E44" s="119">
        <f t="shared" si="11"/>
        <v>0</v>
      </c>
      <c r="F44" s="119">
        <f t="shared" si="11"/>
        <v>0</v>
      </c>
      <c r="G44" s="119">
        <f t="shared" si="11"/>
        <v>0</v>
      </c>
      <c r="H44" s="119">
        <f t="shared" si="11"/>
        <v>0</v>
      </c>
      <c r="I44" s="119">
        <f t="shared" si="11"/>
        <v>0</v>
      </c>
      <c r="J44" s="119">
        <f t="shared" si="11"/>
        <v>0</v>
      </c>
      <c r="K44" s="119">
        <f t="shared" si="11"/>
        <v>0</v>
      </c>
    </row>
    <row r="45" spans="1:11" ht="30">
      <c r="A45" s="25" t="s">
        <v>2</v>
      </c>
      <c r="B45" s="26" t="s">
        <v>223</v>
      </c>
      <c r="C45" s="150"/>
      <c r="D45" s="49">
        <f>+C45+D122</f>
        <v>0</v>
      </c>
      <c r="E45" s="49">
        <f>IF(E5&gt;0,+D45+E122,0)</f>
        <v>0</v>
      </c>
      <c r="F45" s="49">
        <f>IF(F5&gt;0,+E45+F122,0)</f>
        <v>0</v>
      </c>
      <c r="G45" s="49">
        <f>IF(F5&gt;0,+F45+G122,IF(E5&gt;0,+E45+G122,+D45+G122))</f>
        <v>0</v>
      </c>
      <c r="H45" s="49">
        <f>+G45+H122</f>
        <v>0</v>
      </c>
      <c r="I45" s="49">
        <f>+H45+I122</f>
        <v>0</v>
      </c>
      <c r="J45" s="49">
        <f>+I45+J122</f>
        <v>0</v>
      </c>
      <c r="K45" s="49">
        <f>+J45+K122</f>
        <v>0</v>
      </c>
    </row>
    <row r="46" spans="1:11" s="41" customFormat="1" ht="15">
      <c r="A46" s="26" t="s">
        <v>19</v>
      </c>
      <c r="B46" s="26" t="s">
        <v>600</v>
      </c>
      <c r="C46" s="68"/>
      <c r="D46" s="68"/>
      <c r="E46" s="68"/>
      <c r="F46" s="68"/>
      <c r="G46" s="68"/>
      <c r="H46" s="68"/>
      <c r="I46" s="68"/>
      <c r="J46" s="68"/>
      <c r="K46" s="68"/>
    </row>
    <row r="47" spans="1:11" s="41" customFormat="1" ht="30">
      <c r="A47" s="39" t="s">
        <v>45</v>
      </c>
      <c r="B47" s="40" t="s">
        <v>224</v>
      </c>
      <c r="C47" s="47">
        <f>SUM(C48:C49)</f>
        <v>0</v>
      </c>
      <c r="D47" s="47">
        <f aca="true" t="shared" si="12" ref="D47:K47">SUM(D48:D49)</f>
        <v>0</v>
      </c>
      <c r="E47" s="47">
        <f t="shared" si="12"/>
        <v>0</v>
      </c>
      <c r="F47" s="47">
        <f t="shared" si="12"/>
        <v>0</v>
      </c>
      <c r="G47" s="47">
        <f t="shared" si="12"/>
        <v>0</v>
      </c>
      <c r="H47" s="47">
        <f t="shared" si="12"/>
        <v>0</v>
      </c>
      <c r="I47" s="47">
        <f t="shared" si="12"/>
        <v>0</v>
      </c>
      <c r="J47" s="47">
        <f t="shared" si="12"/>
        <v>0</v>
      </c>
      <c r="K47" s="47">
        <f t="shared" si="12"/>
        <v>0</v>
      </c>
    </row>
    <row r="48" spans="1:11" ht="15">
      <c r="A48" s="25" t="s">
        <v>55</v>
      </c>
      <c r="B48" s="26" t="s">
        <v>225</v>
      </c>
      <c r="C48" s="48"/>
      <c r="D48" s="47">
        <f aca="true" t="shared" si="13" ref="D48:K48">D83</f>
        <v>0</v>
      </c>
      <c r="E48" s="47">
        <f t="shared" si="13"/>
        <v>0</v>
      </c>
      <c r="F48" s="47">
        <f t="shared" si="13"/>
        <v>0</v>
      </c>
      <c r="G48" s="47">
        <f t="shared" si="13"/>
        <v>0</v>
      </c>
      <c r="H48" s="47">
        <f t="shared" si="13"/>
        <v>0</v>
      </c>
      <c r="I48" s="47">
        <f t="shared" si="13"/>
        <v>0</v>
      </c>
      <c r="J48" s="47">
        <f t="shared" si="13"/>
        <v>0</v>
      </c>
      <c r="K48" s="47">
        <f t="shared" si="13"/>
        <v>0</v>
      </c>
    </row>
    <row r="49" spans="1:11" ht="15">
      <c r="A49" s="25" t="s">
        <v>74</v>
      </c>
      <c r="B49" s="26" t="s">
        <v>226</v>
      </c>
      <c r="C49" s="48"/>
      <c r="D49" s="47">
        <f>C47</f>
        <v>0</v>
      </c>
      <c r="E49" s="47">
        <f>IF(E5&gt;0,D47,0)</f>
        <v>0</v>
      </c>
      <c r="F49" s="47">
        <f>IF(F5&gt;0,E47,0)</f>
        <v>0</v>
      </c>
      <c r="G49" s="47">
        <f>IF(F5&gt;0,F47,IF(E5&gt;0,E47,D47))</f>
        <v>0</v>
      </c>
      <c r="H49" s="47">
        <f>G47</f>
        <v>0</v>
      </c>
      <c r="I49" s="47">
        <f aca="true" t="shared" si="14" ref="I49:K49">H47</f>
        <v>0</v>
      </c>
      <c r="J49" s="47">
        <f t="shared" si="14"/>
        <v>0</v>
      </c>
      <c r="K49" s="47">
        <f t="shared" si="14"/>
        <v>0</v>
      </c>
    </row>
    <row r="50" spans="1:11" s="35" customFormat="1" ht="15">
      <c r="A50" s="27" t="s">
        <v>227</v>
      </c>
      <c r="B50" s="28" t="s">
        <v>228</v>
      </c>
      <c r="C50" s="66"/>
      <c r="D50" s="66"/>
      <c r="E50" s="66"/>
      <c r="F50" s="66"/>
      <c r="G50" s="66"/>
      <c r="H50" s="66"/>
      <c r="I50" s="66"/>
      <c r="J50" s="66"/>
      <c r="K50" s="66"/>
    </row>
    <row r="51" spans="1:13" s="35" customFormat="1" ht="15">
      <c r="A51" s="28" t="s">
        <v>229</v>
      </c>
      <c r="B51" s="28" t="s">
        <v>230</v>
      </c>
      <c r="C51" s="66"/>
      <c r="D51" s="66"/>
      <c r="E51" s="66"/>
      <c r="F51" s="66"/>
      <c r="G51" s="66"/>
      <c r="H51" s="66"/>
      <c r="I51" s="66"/>
      <c r="J51" s="66"/>
      <c r="K51" s="66"/>
      <c r="M51" s="98"/>
    </row>
    <row r="52" spans="1:11" s="35" customFormat="1" ht="30">
      <c r="A52" s="27" t="s">
        <v>231</v>
      </c>
      <c r="B52" s="28" t="s">
        <v>232</v>
      </c>
      <c r="C52" s="46">
        <f aca="true" t="shared" si="15" ref="C52:K52">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1" s="41" customFormat="1" ht="30">
      <c r="A53" s="39" t="s">
        <v>0</v>
      </c>
      <c r="B53" s="40" t="s">
        <v>233</v>
      </c>
      <c r="C53" s="47">
        <f aca="true" t="shared" si="16" ref="C53:K53">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1" ht="15">
      <c r="A54" s="25" t="s">
        <v>2</v>
      </c>
      <c r="B54" s="103" t="s">
        <v>234</v>
      </c>
      <c r="C54" s="48"/>
      <c r="D54" s="48"/>
      <c r="E54" s="48"/>
      <c r="F54" s="48"/>
      <c r="G54" s="48"/>
      <c r="H54" s="48"/>
      <c r="I54" s="48"/>
      <c r="J54" s="48"/>
      <c r="K54" s="48"/>
    </row>
    <row r="55" spans="1:11" ht="15">
      <c r="A55" s="25" t="s">
        <v>19</v>
      </c>
      <c r="B55" s="26" t="s">
        <v>235</v>
      </c>
      <c r="C55" s="48"/>
      <c r="D55" s="48"/>
      <c r="E55" s="48"/>
      <c r="F55" s="48"/>
      <c r="G55" s="48"/>
      <c r="H55" s="48"/>
      <c r="I55" s="48"/>
      <c r="J55" s="48"/>
      <c r="K55" s="48"/>
    </row>
    <row r="56" spans="1:11" ht="15">
      <c r="A56" s="25" t="s">
        <v>35</v>
      </c>
      <c r="B56" s="25" t="s">
        <v>236</v>
      </c>
      <c r="C56" s="48"/>
      <c r="D56" s="48"/>
      <c r="E56" s="48"/>
      <c r="F56" s="48"/>
      <c r="G56" s="48"/>
      <c r="H56" s="48"/>
      <c r="I56" s="48"/>
      <c r="J56" s="48"/>
      <c r="K56" s="48"/>
    </row>
    <row r="57" spans="1:11" ht="30">
      <c r="A57" s="25" t="s">
        <v>180</v>
      </c>
      <c r="B57" s="26" t="s">
        <v>238</v>
      </c>
      <c r="C57" s="48"/>
      <c r="D57" s="48"/>
      <c r="E57" s="48"/>
      <c r="F57" s="48"/>
      <c r="G57" s="48"/>
      <c r="H57" s="48"/>
      <c r="I57" s="48"/>
      <c r="J57" s="48"/>
      <c r="K57" s="48"/>
    </row>
    <row r="58" spans="1:11" s="41" customFormat="1" ht="30">
      <c r="A58" s="39" t="s">
        <v>45</v>
      </c>
      <c r="B58" s="40" t="s">
        <v>239</v>
      </c>
      <c r="C58" s="47">
        <f aca="true" t="shared" si="17" ref="C58:K58">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1" ht="15">
      <c r="A59" s="25" t="s">
        <v>601</v>
      </c>
      <c r="B59" s="26" t="s">
        <v>234</v>
      </c>
      <c r="C59" s="48"/>
      <c r="D59" s="48"/>
      <c r="E59" s="48"/>
      <c r="F59" s="48"/>
      <c r="G59" s="48"/>
      <c r="H59" s="48"/>
      <c r="I59" s="48"/>
      <c r="J59" s="48"/>
      <c r="K59" s="48"/>
    </row>
    <row r="60" spans="1:11" ht="15">
      <c r="A60" s="25" t="s">
        <v>602</v>
      </c>
      <c r="B60" s="26" t="s">
        <v>235</v>
      </c>
      <c r="C60" s="48"/>
      <c r="D60" s="48"/>
      <c r="E60" s="48"/>
      <c r="F60" s="48"/>
      <c r="G60" s="48"/>
      <c r="H60" s="48"/>
      <c r="I60" s="48"/>
      <c r="J60" s="48"/>
      <c r="K60" s="48"/>
    </row>
    <row r="61" spans="1:11" ht="15">
      <c r="A61" s="25" t="s">
        <v>603</v>
      </c>
      <c r="B61" s="25" t="s">
        <v>236</v>
      </c>
      <c r="C61" s="48"/>
      <c r="D61" s="48"/>
      <c r="E61" s="48"/>
      <c r="F61" s="48"/>
      <c r="G61" s="48"/>
      <c r="H61" s="48"/>
      <c r="I61" s="48"/>
      <c r="J61" s="48"/>
      <c r="K61" s="48"/>
    </row>
    <row r="62" spans="1:11" ht="15">
      <c r="A62" s="25" t="s">
        <v>604</v>
      </c>
      <c r="B62" s="26" t="s">
        <v>240</v>
      </c>
      <c r="C62" s="48"/>
      <c r="D62" s="48"/>
      <c r="E62" s="48"/>
      <c r="F62" s="48"/>
      <c r="G62" s="48"/>
      <c r="H62" s="48"/>
      <c r="I62" s="48"/>
      <c r="J62" s="48"/>
      <c r="K62" s="48"/>
    </row>
    <row r="63" spans="1:11" ht="15">
      <c r="A63" s="25" t="s">
        <v>605</v>
      </c>
      <c r="B63" s="26" t="s">
        <v>241</v>
      </c>
      <c r="C63" s="48"/>
      <c r="D63" s="48"/>
      <c r="E63" s="48"/>
      <c r="F63" s="48"/>
      <c r="G63" s="48"/>
      <c r="H63" s="48"/>
      <c r="I63" s="48"/>
      <c r="J63" s="48"/>
      <c r="K63" s="48"/>
    </row>
    <row r="64" spans="1:11" ht="30">
      <c r="A64" s="25" t="s">
        <v>606</v>
      </c>
      <c r="B64" s="26" t="s">
        <v>242</v>
      </c>
      <c r="C64" s="48"/>
      <c r="D64" s="48"/>
      <c r="E64" s="48"/>
      <c r="F64" s="48"/>
      <c r="G64" s="48"/>
      <c r="H64" s="48"/>
      <c r="I64" s="48"/>
      <c r="J64" s="48"/>
      <c r="K64" s="48"/>
    </row>
    <row r="65" spans="1:11" s="35" customFormat="1" ht="30">
      <c r="A65" s="27" t="s">
        <v>243</v>
      </c>
      <c r="B65" s="28" t="s">
        <v>244</v>
      </c>
      <c r="C65" s="66"/>
      <c r="D65" s="66"/>
      <c r="E65" s="66"/>
      <c r="F65" s="66"/>
      <c r="G65" s="66"/>
      <c r="H65" s="66"/>
      <c r="I65" s="66"/>
      <c r="J65" s="66"/>
      <c r="K65" s="66"/>
    </row>
    <row r="66" spans="1:11" s="35" customFormat="1" ht="15">
      <c r="A66" s="137"/>
      <c r="B66" s="138"/>
      <c r="C66" s="139"/>
      <c r="D66" s="139"/>
      <c r="E66" s="139"/>
      <c r="F66" s="139"/>
      <c r="G66" s="139"/>
      <c r="H66" s="139"/>
      <c r="I66" s="139"/>
      <c r="J66" s="139"/>
      <c r="K66" s="139"/>
    </row>
    <row r="67" spans="1:11" ht="15">
      <c r="A67" s="144"/>
      <c r="B67" s="225" t="s">
        <v>245</v>
      </c>
      <c r="C67" s="225"/>
      <c r="D67" s="225"/>
      <c r="E67" s="225"/>
      <c r="F67" s="225"/>
      <c r="G67" s="225"/>
      <c r="H67" s="225"/>
      <c r="I67" s="225"/>
      <c r="J67" s="225"/>
      <c r="K67" s="225"/>
    </row>
    <row r="68" spans="1:11" ht="15">
      <c r="A68" s="25" t="s">
        <v>221</v>
      </c>
      <c r="B68" s="26" t="s">
        <v>246</v>
      </c>
      <c r="C68" s="49">
        <f>4!C6</f>
        <v>0</v>
      </c>
      <c r="D68" s="49">
        <f>4!D6</f>
        <v>0</v>
      </c>
      <c r="E68" s="49">
        <f>4!E6</f>
        <v>0</v>
      </c>
      <c r="F68" s="49">
        <f>4!F6</f>
        <v>0</v>
      </c>
      <c r="G68" s="49">
        <f>4!G6</f>
        <v>0</v>
      </c>
      <c r="H68" s="49">
        <f>4!H6</f>
        <v>0</v>
      </c>
      <c r="I68" s="49">
        <f>4!I6</f>
        <v>0</v>
      </c>
      <c r="J68" s="49">
        <f>4!J6</f>
        <v>0</v>
      </c>
      <c r="K68" s="49">
        <f>4!K6</f>
        <v>0</v>
      </c>
    </row>
    <row r="69" spans="1:11" ht="1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c r="A70" s="25" t="s">
        <v>82</v>
      </c>
      <c r="B70" s="26" t="s">
        <v>691</v>
      </c>
      <c r="C70" s="48"/>
      <c r="D70" s="48"/>
      <c r="E70" s="48"/>
      <c r="F70" s="48"/>
      <c r="G70" s="48"/>
      <c r="H70" s="48"/>
      <c r="I70" s="48"/>
      <c r="J70" s="48"/>
      <c r="K70" s="48"/>
    </row>
    <row r="71" spans="1:11" ht="15">
      <c r="A71" s="25" t="s">
        <v>99</v>
      </c>
      <c r="B71" s="26" t="s">
        <v>248</v>
      </c>
      <c r="C71" s="49">
        <f>SUM(C68:C70)</f>
        <v>0</v>
      </c>
      <c r="D71" s="49">
        <f aca="true" t="shared" si="18" ref="D71:K71">SUM(D68:D70)</f>
        <v>0</v>
      </c>
      <c r="E71" s="49">
        <f t="shared" si="18"/>
        <v>0</v>
      </c>
      <c r="F71" s="49">
        <f t="shared" si="18"/>
        <v>0</v>
      </c>
      <c r="G71" s="49">
        <f t="shared" si="18"/>
        <v>0</v>
      </c>
      <c r="H71" s="49">
        <f t="shared" si="18"/>
        <v>0</v>
      </c>
      <c r="I71" s="49">
        <f t="shared" si="18"/>
        <v>0</v>
      </c>
      <c r="J71" s="49">
        <f t="shared" si="18"/>
        <v>0</v>
      </c>
      <c r="K71" s="49">
        <f t="shared" si="18"/>
        <v>0</v>
      </c>
    </row>
    <row r="72" spans="1:11" ht="1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ht="1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c r="A74" s="25" t="s">
        <v>251</v>
      </c>
      <c r="B74" s="26" t="s">
        <v>692</v>
      </c>
      <c r="C74" s="48"/>
      <c r="D74" s="48"/>
      <c r="E74" s="48"/>
      <c r="F74" s="48"/>
      <c r="G74" s="48"/>
      <c r="H74" s="48"/>
      <c r="I74" s="48"/>
      <c r="J74" s="48"/>
      <c r="K74" s="48"/>
    </row>
    <row r="75" spans="1:11" ht="15">
      <c r="A75" s="25" t="s">
        <v>252</v>
      </c>
      <c r="B75" s="30" t="s">
        <v>627</v>
      </c>
      <c r="C75" s="48"/>
      <c r="D75" s="48"/>
      <c r="E75" s="48"/>
      <c r="F75" s="48"/>
      <c r="G75" s="48"/>
      <c r="H75" s="48"/>
      <c r="I75" s="48"/>
      <c r="J75" s="48"/>
      <c r="K75" s="48"/>
    </row>
    <row r="76" spans="1:11" ht="45">
      <c r="A76" s="25" t="s">
        <v>254</v>
      </c>
      <c r="B76" s="26" t="s">
        <v>253</v>
      </c>
      <c r="C76" s="48"/>
      <c r="D76" s="48"/>
      <c r="E76" s="48"/>
      <c r="F76" s="48"/>
      <c r="G76" s="48"/>
      <c r="H76" s="48"/>
      <c r="I76" s="48"/>
      <c r="J76" s="48"/>
      <c r="K76" s="48"/>
    </row>
    <row r="77" spans="1:11" ht="30">
      <c r="A77" s="25" t="s">
        <v>256</v>
      </c>
      <c r="B77" s="26" t="s">
        <v>255</v>
      </c>
      <c r="C77" s="48"/>
      <c r="D77" s="48"/>
      <c r="E77" s="48"/>
      <c r="F77" s="48"/>
      <c r="G77" s="48"/>
      <c r="H77" s="48"/>
      <c r="I77" s="48"/>
      <c r="J77" s="48"/>
      <c r="K77" s="48"/>
    </row>
    <row r="78" spans="1:11" ht="15">
      <c r="A78" s="25" t="s">
        <v>258</v>
      </c>
      <c r="B78" s="26" t="s">
        <v>257</v>
      </c>
      <c r="C78" s="48"/>
      <c r="D78" s="48"/>
      <c r="E78" s="48"/>
      <c r="F78" s="48"/>
      <c r="G78" s="48"/>
      <c r="H78" s="48"/>
      <c r="I78" s="48"/>
      <c r="J78" s="48"/>
      <c r="K78" s="48"/>
    </row>
    <row r="79" spans="1:11" ht="30">
      <c r="A79" s="25" t="s">
        <v>259</v>
      </c>
      <c r="B79" s="26" t="s">
        <v>693</v>
      </c>
      <c r="C79" s="48"/>
      <c r="D79" s="48"/>
      <c r="E79" s="48"/>
      <c r="F79" s="48"/>
      <c r="G79" s="48"/>
      <c r="H79" s="48"/>
      <c r="I79" s="48"/>
      <c r="J79" s="48"/>
      <c r="K79" s="48"/>
    </row>
    <row r="80" spans="1:11" ht="1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1" ht="30">
      <c r="A81" s="25" t="s">
        <v>263</v>
      </c>
      <c r="B81" s="26" t="s">
        <v>262</v>
      </c>
      <c r="C81" s="49">
        <f>SUM(C71:C80)</f>
        <v>0</v>
      </c>
      <c r="D81" s="49">
        <f aca="true" t="shared" si="19" ref="D81:K81">SUM(D71:D80)</f>
        <v>0</v>
      </c>
      <c r="E81" s="49">
        <f t="shared" si="19"/>
        <v>0</v>
      </c>
      <c r="F81" s="49">
        <f t="shared" si="19"/>
        <v>0</v>
      </c>
      <c r="G81" s="49">
        <f t="shared" si="19"/>
        <v>0</v>
      </c>
      <c r="H81" s="49">
        <f t="shared" si="19"/>
        <v>0</v>
      </c>
      <c r="I81" s="49">
        <f t="shared" si="19"/>
        <v>0</v>
      </c>
      <c r="J81" s="49">
        <f t="shared" si="19"/>
        <v>0</v>
      </c>
      <c r="K81" s="49">
        <f t="shared" si="19"/>
        <v>0</v>
      </c>
    </row>
    <row r="82" spans="1:11" ht="15">
      <c r="A82" s="25" t="s">
        <v>264</v>
      </c>
      <c r="B82" s="26" t="s">
        <v>694</v>
      </c>
      <c r="C82" s="48"/>
      <c r="D82" s="48"/>
      <c r="E82" s="48"/>
      <c r="F82" s="48"/>
      <c r="G82" s="48"/>
      <c r="H82" s="48"/>
      <c r="I82" s="48"/>
      <c r="J82" s="48"/>
      <c r="K82" s="48"/>
    </row>
    <row r="83" spans="1:11" ht="15">
      <c r="A83" s="25" t="s">
        <v>626</v>
      </c>
      <c r="B83" s="26" t="s">
        <v>265</v>
      </c>
      <c r="C83" s="49">
        <f>C81+C82</f>
        <v>0</v>
      </c>
      <c r="D83" s="49">
        <f aca="true" t="shared" si="20" ref="D83:K83">D81+D82</f>
        <v>0</v>
      </c>
      <c r="E83" s="49">
        <f t="shared" si="20"/>
        <v>0</v>
      </c>
      <c r="F83" s="49">
        <f t="shared" si="20"/>
        <v>0</v>
      </c>
      <c r="G83" s="49">
        <f t="shared" si="20"/>
        <v>0</v>
      </c>
      <c r="H83" s="49">
        <f t="shared" si="20"/>
        <v>0</v>
      </c>
      <c r="I83" s="49">
        <f t="shared" si="20"/>
        <v>0</v>
      </c>
      <c r="J83" s="49">
        <f t="shared" si="20"/>
        <v>0</v>
      </c>
      <c r="K83" s="49">
        <f t="shared" si="20"/>
        <v>0</v>
      </c>
    </row>
    <row r="84" spans="1:11" ht="15">
      <c r="A84" s="140"/>
      <c r="B84" s="141"/>
      <c r="C84" s="142"/>
      <c r="D84" s="142"/>
      <c r="E84" s="142"/>
      <c r="F84" s="142"/>
      <c r="G84" s="142"/>
      <c r="H84" s="142"/>
      <c r="I84" s="142"/>
      <c r="J84" s="142"/>
      <c r="K84" s="142"/>
    </row>
    <row r="85" spans="1:11" ht="15">
      <c r="A85" s="144"/>
      <c r="B85" s="225" t="s">
        <v>266</v>
      </c>
      <c r="C85" s="225"/>
      <c r="D85" s="225"/>
      <c r="E85" s="225"/>
      <c r="F85" s="225"/>
      <c r="G85" s="225"/>
      <c r="H85" s="225"/>
      <c r="I85" s="225"/>
      <c r="J85" s="225"/>
      <c r="K85" s="225"/>
    </row>
    <row r="86" spans="1:11" ht="15">
      <c r="A86" s="29" t="s">
        <v>0</v>
      </c>
      <c r="B86" s="30" t="s">
        <v>267</v>
      </c>
      <c r="C86" s="33"/>
      <c r="D86" s="33"/>
      <c r="E86" s="33"/>
      <c r="F86" s="33"/>
      <c r="G86" s="33"/>
      <c r="H86" s="33"/>
      <c r="I86" s="33"/>
      <c r="J86" s="33"/>
      <c r="K86" s="33"/>
    </row>
    <row r="87" spans="1:11" ht="15">
      <c r="A87" s="25" t="s">
        <v>2</v>
      </c>
      <c r="B87" s="26" t="s">
        <v>268</v>
      </c>
      <c r="C87" s="49">
        <f>C83</f>
        <v>0</v>
      </c>
      <c r="D87" s="49">
        <f aca="true" t="shared" si="21" ref="D87:K87">D83</f>
        <v>0</v>
      </c>
      <c r="E87" s="49">
        <f t="shared" si="21"/>
        <v>0</v>
      </c>
      <c r="F87" s="49">
        <f t="shared" si="21"/>
        <v>0</v>
      </c>
      <c r="G87" s="49">
        <f t="shared" si="21"/>
        <v>0</v>
      </c>
      <c r="H87" s="49">
        <f t="shared" si="21"/>
        <v>0</v>
      </c>
      <c r="I87" s="49">
        <f t="shared" si="21"/>
        <v>0</v>
      </c>
      <c r="J87" s="49">
        <f t="shared" si="21"/>
        <v>0</v>
      </c>
      <c r="K87" s="49">
        <f t="shared" si="21"/>
        <v>0</v>
      </c>
    </row>
    <row r="88" spans="1:11" ht="1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c r="A89" s="25" t="s">
        <v>35</v>
      </c>
      <c r="B89" s="103" t="s">
        <v>270</v>
      </c>
      <c r="C89" s="48"/>
      <c r="D89" s="48"/>
      <c r="E89" s="48"/>
      <c r="F89" s="48"/>
      <c r="G89" s="48"/>
      <c r="H89" s="48"/>
      <c r="I89" s="48"/>
      <c r="J89" s="48"/>
      <c r="K89" s="48"/>
      <c r="M89" s="98"/>
    </row>
    <row r="90" spans="1:13" ht="30">
      <c r="A90" s="25" t="s">
        <v>180</v>
      </c>
      <c r="B90" s="103" t="s">
        <v>271</v>
      </c>
      <c r="C90" s="48"/>
      <c r="D90" s="100"/>
      <c r="E90" s="48"/>
      <c r="F90" s="48"/>
      <c r="G90" s="48"/>
      <c r="H90" s="48"/>
      <c r="I90" s="48"/>
      <c r="J90" s="48"/>
      <c r="K90" s="48"/>
      <c r="M90" s="98"/>
    </row>
    <row r="91" spans="1:11" ht="30">
      <c r="A91" s="25" t="s">
        <v>181</v>
      </c>
      <c r="B91" s="103" t="s">
        <v>272</v>
      </c>
      <c r="C91" s="48"/>
      <c r="D91" s="48"/>
      <c r="E91" s="48"/>
      <c r="F91" s="48"/>
      <c r="G91" s="48"/>
      <c r="H91" s="48"/>
      <c r="I91" s="48"/>
      <c r="J91" s="48"/>
      <c r="K91" s="48"/>
    </row>
    <row r="92" spans="1:11" ht="45">
      <c r="A92" s="25" t="s">
        <v>182</v>
      </c>
      <c r="B92" s="26" t="s">
        <v>273</v>
      </c>
      <c r="C92" s="48"/>
      <c r="D92" s="100"/>
      <c r="E92" s="100"/>
      <c r="F92" s="100"/>
      <c r="G92" s="100"/>
      <c r="H92" s="100"/>
      <c r="I92" s="100"/>
      <c r="J92" s="100"/>
      <c r="K92" s="100"/>
    </row>
    <row r="93" spans="1:11" ht="30">
      <c r="A93" s="25" t="s">
        <v>208</v>
      </c>
      <c r="B93" s="26" t="s">
        <v>274</v>
      </c>
      <c r="C93" s="48"/>
      <c r="D93" s="48"/>
      <c r="E93" s="48"/>
      <c r="F93" s="48"/>
      <c r="G93" s="48"/>
      <c r="H93" s="48"/>
      <c r="I93" s="48"/>
      <c r="J93" s="48"/>
      <c r="K93" s="48"/>
    </row>
    <row r="94" spans="1:11" ht="30">
      <c r="A94" s="25" t="s">
        <v>237</v>
      </c>
      <c r="B94" s="26" t="s">
        <v>275</v>
      </c>
      <c r="C94" s="48"/>
      <c r="D94" s="49">
        <f>C20-D20</f>
        <v>0</v>
      </c>
      <c r="E94" s="49">
        <f>IF(E5&gt;0,D20-E20,0)</f>
        <v>0</v>
      </c>
      <c r="F94" s="49">
        <f>IF(F5&gt;0,E20-F20,0)</f>
        <v>0</v>
      </c>
      <c r="G94" s="49">
        <f>IF(F5&gt;0,F20-G20,IF(E5&gt;0,E20-G20,D20-G20))</f>
        <v>0</v>
      </c>
      <c r="H94" s="49">
        <f>G20-H20</f>
        <v>0</v>
      </c>
      <c r="I94" s="49">
        <f>H20-I20</f>
        <v>0</v>
      </c>
      <c r="J94" s="49">
        <f>I20-J20</f>
        <v>0</v>
      </c>
      <c r="K94" s="49">
        <f>J20-K20</f>
        <v>0</v>
      </c>
    </row>
    <row r="95" spans="1:11" ht="30">
      <c r="A95" s="25" t="s">
        <v>276</v>
      </c>
      <c r="B95" s="26" t="s">
        <v>277</v>
      </c>
      <c r="C95" s="48"/>
      <c r="D95" s="49">
        <f>SUM(C25:C30,C21)-SUM(D25:D30,D21)</f>
        <v>0</v>
      </c>
      <c r="E95" s="49">
        <f>IF(E5&gt;0,SUM(D25:D30,D21)-SUM(E25:E30,E21),0)</f>
        <v>0</v>
      </c>
      <c r="F95" s="49">
        <f>IF(F5&gt;0,SUM(E25:E30,E21)-SUM(F25:F30,F21),0)</f>
        <v>0</v>
      </c>
      <c r="G95" s="49">
        <f>IF(F5&gt;0,SUM(F25:F30,F21)-SUM(G25:G30,G21),IF(E5&gt;0,SUM(E25:E30,E21)-SUM(G25:G30,G21),SUM(D25:D30,D21)-SUM(G25:G30,G21)))</f>
        <v>0</v>
      </c>
      <c r="H95" s="49">
        <f>SUM(G25:G30,G21)-SUM(H25:H30,H21)</f>
        <v>0</v>
      </c>
      <c r="I95" s="49">
        <f aca="true" t="shared" si="22" ref="I95:K95">SUM(H25:H30,H21)-SUM(I25:I30,I21)</f>
        <v>0</v>
      </c>
      <c r="J95" s="49">
        <f t="shared" si="22"/>
        <v>0</v>
      </c>
      <c r="K95" s="49">
        <f t="shared" si="22"/>
        <v>0</v>
      </c>
    </row>
    <row r="96" spans="1:11" ht="30">
      <c r="A96" s="25" t="s">
        <v>278</v>
      </c>
      <c r="B96" s="26" t="s">
        <v>279</v>
      </c>
      <c r="C96" s="48"/>
      <c r="D96" s="49">
        <f>C31-D31</f>
        <v>0</v>
      </c>
      <c r="E96" s="49">
        <f>IF(E5&gt;0,D31-E31,0)</f>
        <v>0</v>
      </c>
      <c r="F96" s="49">
        <f>IF(F5&gt;0,E31-F31,0)</f>
        <v>0</v>
      </c>
      <c r="G96" s="49">
        <f>IF(F5&gt;0,F31-G31,IF(E5&gt;0,E31-G31,D31-G31))</f>
        <v>0</v>
      </c>
      <c r="H96" s="49">
        <f>G31-H31</f>
        <v>0</v>
      </c>
      <c r="I96" s="49">
        <f>H31-I31</f>
        <v>0</v>
      </c>
      <c r="J96" s="49">
        <f>I31-J31</f>
        <v>0</v>
      </c>
      <c r="K96" s="49">
        <f>J31-K31</f>
        <v>0</v>
      </c>
    </row>
    <row r="97" spans="1:11" ht="15">
      <c r="A97" s="25" t="s">
        <v>280</v>
      </c>
      <c r="B97" s="26" t="s">
        <v>281</v>
      </c>
      <c r="C97" s="48"/>
      <c r="D97" s="49">
        <f>C33-D33</f>
        <v>0</v>
      </c>
      <c r="E97" s="49">
        <f>IF(E5&gt;0,D33-E33,0)</f>
        <v>0</v>
      </c>
      <c r="F97" s="49">
        <f>IF(F5&gt;0,E33-F33,0)</f>
        <v>0</v>
      </c>
      <c r="G97" s="49">
        <f>IF(F5&gt;0,F33-G33,IF(E5&gt;0,E33-G33,D33-G33))</f>
        <v>0</v>
      </c>
      <c r="H97" s="49">
        <f>G33-H33</f>
        <v>0</v>
      </c>
      <c r="I97" s="49">
        <f>H33-I33</f>
        <v>0</v>
      </c>
      <c r="J97" s="49">
        <f>I33-J33</f>
        <v>0</v>
      </c>
      <c r="K97" s="49">
        <f>J33-K33</f>
        <v>0</v>
      </c>
    </row>
    <row r="98" spans="1:11" ht="30">
      <c r="A98" s="25" t="s">
        <v>282</v>
      </c>
      <c r="B98" s="26" t="s">
        <v>283</v>
      </c>
      <c r="C98" s="48"/>
      <c r="D98" s="49">
        <f>SUM(C34:C35)-SUM(D34:D35)</f>
        <v>0</v>
      </c>
      <c r="E98" s="49">
        <f>IF(E5&gt;0,SUM(D34:D35)-SUM(E34:E35),0)</f>
        <v>0</v>
      </c>
      <c r="F98" s="49">
        <f>IF(F5&gt;0,SUM(E34:E35)-SUM(F34:F35),0)</f>
        <v>0</v>
      </c>
      <c r="G98" s="49">
        <f>IF(F5&gt;0,SUM(F34:F35)-SUM(G34:G35),IF(E5&gt;0,SUM(E34:E35)-SUM(G34:G35),SUM(D34:D35)-SUM(G34:G35)))</f>
        <v>0</v>
      </c>
      <c r="H98" s="49">
        <f>SUM(G34:G35)-SUM(H34:H35)</f>
        <v>0</v>
      </c>
      <c r="I98" s="49">
        <f>SUM(H34:H35)-SUM(I34:I35)</f>
        <v>0</v>
      </c>
      <c r="J98" s="49">
        <f>SUM(I34:I35)-SUM(J34:J35)</f>
        <v>0</v>
      </c>
      <c r="K98" s="49">
        <f>SUM(J34:J35)-SUM(K34:K35)</f>
        <v>0</v>
      </c>
    </row>
    <row r="99" spans="1:11" ht="30">
      <c r="A99" s="25" t="s">
        <v>284</v>
      </c>
      <c r="B99" s="26" t="s">
        <v>285</v>
      </c>
      <c r="C99" s="48"/>
      <c r="D99" s="49">
        <f>C36-D36</f>
        <v>0</v>
      </c>
      <c r="E99" s="49">
        <f>IF(E5&gt;0,D36-E36,0)</f>
        <v>0</v>
      </c>
      <c r="F99" s="49">
        <f>IF(F5&gt;0,E36-F36,0)</f>
        <v>0</v>
      </c>
      <c r="G99" s="49">
        <f>IF(F5&gt;0,F36-G36,IF(E5&gt;0,E36-G36,D36-G36))</f>
        <v>0</v>
      </c>
      <c r="H99" s="49">
        <f aca="true" t="shared" si="23" ref="H99:K100">G36-H36</f>
        <v>0</v>
      </c>
      <c r="I99" s="49">
        <f t="shared" si="23"/>
        <v>0</v>
      </c>
      <c r="J99" s="49">
        <f t="shared" si="23"/>
        <v>0</v>
      </c>
      <c r="K99" s="49">
        <f t="shared" si="23"/>
        <v>0</v>
      </c>
    </row>
    <row r="100" spans="1:11" ht="30">
      <c r="A100" s="25" t="s">
        <v>286</v>
      </c>
      <c r="B100" s="26" t="s">
        <v>287</v>
      </c>
      <c r="C100" s="48"/>
      <c r="D100" s="49">
        <f>C37-D37</f>
        <v>0</v>
      </c>
      <c r="E100" s="49">
        <f>IF(E5&gt;0,D37-E37,0)</f>
        <v>0</v>
      </c>
      <c r="F100" s="49">
        <f>IF(F5&gt;0,E37-F37,0)</f>
        <v>0</v>
      </c>
      <c r="G100" s="49">
        <f>IF(F5&gt;0,F37-G37,IF(E5&gt;0,E37-G37,D37-G37))</f>
        <v>0</v>
      </c>
      <c r="H100" s="49">
        <f t="shared" si="23"/>
        <v>0</v>
      </c>
      <c r="I100" s="49">
        <f t="shared" si="23"/>
        <v>0</v>
      </c>
      <c r="J100" s="49">
        <f t="shared" si="23"/>
        <v>0</v>
      </c>
      <c r="K100" s="49">
        <f t="shared" si="23"/>
        <v>0</v>
      </c>
    </row>
    <row r="101" spans="1:11" ht="45">
      <c r="A101" s="25" t="s">
        <v>288</v>
      </c>
      <c r="B101" s="26" t="s">
        <v>289</v>
      </c>
      <c r="C101" s="48"/>
      <c r="D101" s="49">
        <f>C41-D41</f>
        <v>0</v>
      </c>
      <c r="E101" s="49">
        <f>IF(E5&gt;0,D41-E41,0)</f>
        <v>0</v>
      </c>
      <c r="F101" s="49">
        <f>IF(F5&gt;0,E41-F41,0)</f>
        <v>0</v>
      </c>
      <c r="G101" s="49">
        <f>IF(F5&gt;0,F41-G41,IF(E5&gt;0,E41-G41,D41-G41))</f>
        <v>0</v>
      </c>
      <c r="H101" s="49">
        <f>G41-H41</f>
        <v>0</v>
      </c>
      <c r="I101" s="49">
        <f>H41-I41</f>
        <v>0</v>
      </c>
      <c r="J101" s="49">
        <f>I41-J41</f>
        <v>0</v>
      </c>
      <c r="K101" s="49">
        <f>J41-K41</f>
        <v>0</v>
      </c>
    </row>
    <row r="102" spans="1:11" ht="15">
      <c r="A102" s="25" t="s">
        <v>290</v>
      </c>
      <c r="B102" s="26" t="s">
        <v>291</v>
      </c>
      <c r="C102" s="48"/>
      <c r="D102" s="49">
        <f>D51-C51</f>
        <v>0</v>
      </c>
      <c r="E102" s="49">
        <f>IF(E5&gt;0,E51-D51,0)</f>
        <v>0</v>
      </c>
      <c r="F102" s="49">
        <f>IF(F5&gt;0,F51-E51,0)</f>
        <v>0</v>
      </c>
      <c r="G102" s="49">
        <f>IF(F5&gt;0,G51-F51,IF(E5&gt;0,G51-E51,G51-D51))</f>
        <v>0</v>
      </c>
      <c r="H102" s="49">
        <f>H51-G51</f>
        <v>0</v>
      </c>
      <c r="I102" s="49">
        <f>I51-H51</f>
        <v>0</v>
      </c>
      <c r="J102" s="49">
        <f>J51-I51</f>
        <v>0</v>
      </c>
      <c r="K102" s="49">
        <f>K51-J51</f>
        <v>0</v>
      </c>
    </row>
    <row r="103" spans="1:11" ht="30">
      <c r="A103" s="25" t="s">
        <v>292</v>
      </c>
      <c r="B103" s="26" t="s">
        <v>293</v>
      </c>
      <c r="C103" s="48"/>
      <c r="D103" s="49">
        <f>D56+D55-C56-C55</f>
        <v>0</v>
      </c>
      <c r="E103" s="49">
        <f>IF(E5&gt;0,E56+E55-D56-D55,0)</f>
        <v>0</v>
      </c>
      <c r="F103" s="49">
        <f>IF(F5&gt;0,F56+F55-E56-E55,0)</f>
        <v>0</v>
      </c>
      <c r="G103" s="49">
        <f>IF(F5&gt;0,G56+G55-F56-F55,IF(E5&gt;0,G56+G55-E56-E55,G56+G55-D56-D55))</f>
        <v>0</v>
      </c>
      <c r="H103" s="49">
        <f>H56+H55-G56-G55</f>
        <v>0</v>
      </c>
      <c r="I103" s="49">
        <f>I56+I55-H56-H55</f>
        <v>0</v>
      </c>
      <c r="J103" s="49">
        <f>J56+J55-I56-I55</f>
        <v>0</v>
      </c>
      <c r="K103" s="49">
        <f>K56+K55-J56-J55</f>
        <v>0</v>
      </c>
    </row>
    <row r="104" spans="1:11" ht="30">
      <c r="A104" s="25" t="s">
        <v>294</v>
      </c>
      <c r="B104" s="26" t="s">
        <v>295</v>
      </c>
      <c r="C104" s="48"/>
      <c r="D104" s="49">
        <f>D61+D60-C61-C60</f>
        <v>0</v>
      </c>
      <c r="E104" s="49">
        <f>IF(E5&gt;0,E61+E60-D61-D60,0)</f>
        <v>0</v>
      </c>
      <c r="F104" s="49">
        <f>IF(F5&gt;0,F61+F60-E61-E60,0)</f>
        <v>0</v>
      </c>
      <c r="G104" s="49">
        <f>IF(F5&gt;0,G61+G60-F61-F60,IF(E5&gt;0,G61+G60-E61-E60,G61+G60-D61-D60))</f>
        <v>0</v>
      </c>
      <c r="H104" s="49">
        <f>H61+H60-G61-G60</f>
        <v>0</v>
      </c>
      <c r="I104" s="49">
        <f>I61+I60-H61-H60</f>
        <v>0</v>
      </c>
      <c r="J104" s="49">
        <f>J61+J60-I61-I60</f>
        <v>0</v>
      </c>
      <c r="K104" s="49">
        <f>K61+K60-J61-J60</f>
        <v>0</v>
      </c>
    </row>
    <row r="105" spans="1:11" ht="30">
      <c r="A105" s="25" t="s">
        <v>296</v>
      </c>
      <c r="B105" s="26" t="s">
        <v>297</v>
      </c>
      <c r="C105" s="48"/>
      <c r="D105" s="49">
        <f>D62-C62</f>
        <v>0</v>
      </c>
      <c r="E105" s="49">
        <f>IF(E5&gt;0,E62-D62,0)</f>
        <v>0</v>
      </c>
      <c r="F105" s="49">
        <f>IF(F5&gt;0,F62-E62,0)</f>
        <v>0</v>
      </c>
      <c r="G105" s="49">
        <f>IF(F5&gt;0,G62-F62,IF(E5&gt;0,G62-E62,G62-D62))</f>
        <v>0</v>
      </c>
      <c r="H105" s="49">
        <f aca="true" t="shared" si="24" ref="H105:K106">H62-G62</f>
        <v>0</v>
      </c>
      <c r="I105" s="49">
        <f t="shared" si="24"/>
        <v>0</v>
      </c>
      <c r="J105" s="49">
        <f t="shared" si="24"/>
        <v>0</v>
      </c>
      <c r="K105" s="49">
        <f t="shared" si="24"/>
        <v>0</v>
      </c>
    </row>
    <row r="106" spans="1:11" ht="45">
      <c r="A106" s="25" t="s">
        <v>298</v>
      </c>
      <c r="B106" s="26" t="s">
        <v>299</v>
      </c>
      <c r="C106" s="48"/>
      <c r="D106" s="49">
        <f>D63-C63</f>
        <v>0</v>
      </c>
      <c r="E106" s="49">
        <f>IF(E5&gt;0,E63-D63,0)</f>
        <v>0</v>
      </c>
      <c r="F106" s="49">
        <f>IF(F5&gt;0,F63-E63,0)</f>
        <v>0</v>
      </c>
      <c r="G106" s="49">
        <f>IF(F5&gt;0,G63-F63,IF(E5&gt;0,G63-E63,G63-D63))</f>
        <v>0</v>
      </c>
      <c r="H106" s="49">
        <f t="shared" si="24"/>
        <v>0</v>
      </c>
      <c r="I106" s="49">
        <f t="shared" si="24"/>
        <v>0</v>
      </c>
      <c r="J106" s="49">
        <f t="shared" si="24"/>
        <v>0</v>
      </c>
      <c r="K106" s="49">
        <f t="shared" si="24"/>
        <v>0</v>
      </c>
    </row>
    <row r="107" spans="1:11" ht="30">
      <c r="A107" s="25" t="s">
        <v>300</v>
      </c>
      <c r="B107" s="26" t="s">
        <v>301</v>
      </c>
      <c r="C107" s="48"/>
      <c r="D107" s="121">
        <f>D64+D57-C57-C64</f>
        <v>0</v>
      </c>
      <c r="E107" s="121">
        <f>IF(E5&gt;0,E64+E57-D57-D64,0)</f>
        <v>0</v>
      </c>
      <c r="F107" s="121">
        <f>IF(F5&gt;0,F64+F57-E57-E64,0)</f>
        <v>0</v>
      </c>
      <c r="G107" s="121">
        <f>IF(F5&gt;0,G64+G57-F57-F64,IF(E5&gt;0,G64+G57-E57-E64,G65-G64+G57-D57-D64))</f>
        <v>0</v>
      </c>
      <c r="H107" s="121">
        <f aca="true" t="shared" si="25" ref="H107:K107">H64+H57-G57-G64</f>
        <v>0</v>
      </c>
      <c r="I107" s="121">
        <f t="shared" si="25"/>
        <v>0</v>
      </c>
      <c r="J107" s="121">
        <f t="shared" si="25"/>
        <v>0</v>
      </c>
      <c r="K107" s="121">
        <f t="shared" si="25"/>
        <v>0</v>
      </c>
    </row>
    <row r="108" spans="1:11" ht="45">
      <c r="A108" s="25" t="s">
        <v>302</v>
      </c>
      <c r="B108" s="26" t="s">
        <v>303</v>
      </c>
      <c r="C108" s="48"/>
      <c r="D108" s="49">
        <f>D65-C65</f>
        <v>0</v>
      </c>
      <c r="E108" s="49">
        <f>IF(E5&gt;0,E65-D65,0)</f>
        <v>0</v>
      </c>
      <c r="F108" s="49">
        <f>IF(F5&gt;0,F65-E65,0)</f>
        <v>0</v>
      </c>
      <c r="G108" s="49">
        <f>IF(F5&gt;0,G65-F65,IF(E5&gt;0,G65-E65,G65-D65))</f>
        <v>0</v>
      </c>
      <c r="H108" s="49">
        <f>H65-G65</f>
        <v>0</v>
      </c>
      <c r="I108" s="49">
        <f>I65-H65</f>
        <v>0</v>
      </c>
      <c r="J108" s="49">
        <f>J65-I65</f>
        <v>0</v>
      </c>
      <c r="K108" s="49">
        <f>K65-J65</f>
        <v>0</v>
      </c>
    </row>
    <row r="109" spans="1:11" s="35" customFormat="1" ht="30">
      <c r="A109" s="27"/>
      <c r="B109" s="28" t="s">
        <v>304</v>
      </c>
      <c r="C109" s="46">
        <f aca="true" t="shared" si="26" ref="C109:K109">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ht="15">
      <c r="A110" s="29" t="s">
        <v>45</v>
      </c>
      <c r="B110" s="30" t="s">
        <v>305</v>
      </c>
      <c r="C110" s="33"/>
      <c r="D110" s="33"/>
      <c r="E110" s="33"/>
      <c r="F110" s="33"/>
      <c r="G110" s="33"/>
      <c r="H110" s="33"/>
      <c r="I110" s="33"/>
      <c r="J110" s="33"/>
      <c r="K110" s="33"/>
    </row>
    <row r="111" spans="1:11" ht="29.45" customHeight="1">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c r="A112" s="25" t="s">
        <v>602</v>
      </c>
      <c r="B112" s="26" t="s">
        <v>629</v>
      </c>
      <c r="C112" s="48"/>
      <c r="D112" s="48"/>
      <c r="E112" s="48"/>
      <c r="F112" s="48"/>
      <c r="G112" s="48"/>
      <c r="H112" s="48"/>
      <c r="I112" s="48"/>
      <c r="J112" s="48"/>
      <c r="K112" s="48"/>
    </row>
    <row r="113" spans="1:11" ht="30">
      <c r="A113" s="25" t="s">
        <v>603</v>
      </c>
      <c r="B113" s="26" t="s">
        <v>696</v>
      </c>
      <c r="C113" s="48"/>
      <c r="D113" s="49">
        <f>(C18+C16)-(D18+D16)</f>
        <v>0</v>
      </c>
      <c r="E113" s="49">
        <f>IF(E5&gt;0,(D18+D16)-(E18+E16),0)</f>
        <v>0</v>
      </c>
      <c r="F113" s="49">
        <f>IF(F5&gt;0,(E18+E16)-(F18+F16),0)</f>
        <v>0</v>
      </c>
      <c r="G113" s="49">
        <f>IF(F5&gt;0,(F18+F16)-(G18+G16),IF(E5&gt;0,(E18+E16)-(G18+G16),(D18+D16)-(G18+G16)))</f>
        <v>0</v>
      </c>
      <c r="H113" s="49">
        <f>(G18+G16)-(H18+H16)</f>
        <v>0</v>
      </c>
      <c r="I113" s="49">
        <f aca="true" t="shared" si="27" ref="I113:K113">(H18+H16)-(I18+I16)</f>
        <v>0</v>
      </c>
      <c r="J113" s="49">
        <f t="shared" si="27"/>
        <v>0</v>
      </c>
      <c r="K113" s="49">
        <f t="shared" si="27"/>
        <v>0</v>
      </c>
    </row>
    <row r="114" spans="1:11" ht="15">
      <c r="A114" s="25" t="s">
        <v>604</v>
      </c>
      <c r="B114" s="26" t="s">
        <v>630</v>
      </c>
      <c r="C114" s="48"/>
      <c r="D114" s="48"/>
      <c r="E114" s="48"/>
      <c r="F114" s="48"/>
      <c r="G114" s="48"/>
      <c r="H114" s="48"/>
      <c r="I114" s="48"/>
      <c r="J114" s="48"/>
      <c r="K114" s="48"/>
    </row>
    <row r="115" spans="1:11" ht="15">
      <c r="A115" s="25" t="s">
        <v>605</v>
      </c>
      <c r="B115" s="26" t="s">
        <v>631</v>
      </c>
      <c r="C115" s="48"/>
      <c r="D115" s="48"/>
      <c r="E115" s="48"/>
      <c r="F115" s="48"/>
      <c r="G115" s="48"/>
      <c r="H115" s="48"/>
      <c r="I115" s="48"/>
      <c r="J115" s="48"/>
      <c r="K115" s="48"/>
    </row>
    <row r="116" spans="1:11" ht="15">
      <c r="A116" s="25" t="s">
        <v>606</v>
      </c>
      <c r="B116" s="26" t="s">
        <v>632</v>
      </c>
      <c r="C116" s="48"/>
      <c r="D116" s="48"/>
      <c r="E116" s="48"/>
      <c r="F116" s="48"/>
      <c r="G116" s="48"/>
      <c r="H116" s="48"/>
      <c r="I116" s="48"/>
      <c r="J116" s="48"/>
      <c r="K116" s="48"/>
    </row>
    <row r="117" spans="1:11" ht="30">
      <c r="A117" s="25" t="s">
        <v>698</v>
      </c>
      <c r="B117" s="26" t="s">
        <v>633</v>
      </c>
      <c r="C117" s="48"/>
      <c r="D117" s="48"/>
      <c r="E117" s="48"/>
      <c r="F117" s="48"/>
      <c r="G117" s="48"/>
      <c r="H117" s="48"/>
      <c r="I117" s="48"/>
      <c r="J117" s="48"/>
      <c r="K117" s="48"/>
    </row>
    <row r="118" spans="1:11" ht="30">
      <c r="A118" s="25" t="s">
        <v>699</v>
      </c>
      <c r="B118" s="26" t="s">
        <v>634</v>
      </c>
      <c r="C118" s="48"/>
      <c r="D118" s="48"/>
      <c r="E118" s="48"/>
      <c r="F118" s="48"/>
      <c r="G118" s="48"/>
      <c r="H118" s="48"/>
      <c r="I118" s="48"/>
      <c r="J118" s="48"/>
      <c r="K118" s="48"/>
    </row>
    <row r="119" spans="1:11" s="35" customFormat="1" ht="30">
      <c r="A119" s="27"/>
      <c r="B119" s="28" t="s">
        <v>306</v>
      </c>
      <c r="C119" s="46">
        <f aca="true" t="shared" si="28" ref="C119:K119">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ht="15">
      <c r="A120" s="29" t="s">
        <v>82</v>
      </c>
      <c r="B120" s="30" t="s">
        <v>307</v>
      </c>
      <c r="C120" s="33"/>
      <c r="D120" s="33"/>
      <c r="E120" s="33"/>
      <c r="F120" s="33"/>
      <c r="G120" s="33"/>
      <c r="H120" s="33"/>
      <c r="I120" s="33"/>
      <c r="J120" s="33"/>
      <c r="K120" s="33"/>
    </row>
    <row r="121" spans="1:11" ht="30">
      <c r="A121" s="25" t="s">
        <v>84</v>
      </c>
      <c r="B121" s="26" t="s">
        <v>308</v>
      </c>
      <c r="C121" s="49">
        <f>SUM(C122:C125)</f>
        <v>0</v>
      </c>
      <c r="D121" s="49">
        <f aca="true" t="shared" si="29" ref="D121:K121">SUM(D122:D125)</f>
        <v>0</v>
      </c>
      <c r="E121" s="49">
        <f t="shared" si="29"/>
        <v>0</v>
      </c>
      <c r="F121" s="49">
        <f t="shared" si="29"/>
        <v>0</v>
      </c>
      <c r="G121" s="49">
        <f t="shared" si="29"/>
        <v>0</v>
      </c>
      <c r="H121" s="49">
        <f t="shared" si="29"/>
        <v>0</v>
      </c>
      <c r="I121" s="49">
        <f t="shared" si="29"/>
        <v>0</v>
      </c>
      <c r="J121" s="49">
        <f t="shared" si="29"/>
        <v>0</v>
      </c>
      <c r="K121" s="49">
        <f t="shared" si="29"/>
        <v>0</v>
      </c>
    </row>
    <row r="122" spans="1:11" ht="15">
      <c r="A122" s="75" t="s">
        <v>86</v>
      </c>
      <c r="B122" s="76" t="s">
        <v>697</v>
      </c>
      <c r="C122" s="67"/>
      <c r="D122" s="67"/>
      <c r="E122" s="67"/>
      <c r="F122" s="67"/>
      <c r="G122" s="67"/>
      <c r="H122" s="67"/>
      <c r="I122" s="67"/>
      <c r="J122" s="67"/>
      <c r="K122" s="67"/>
    </row>
    <row r="123" spans="1:11" ht="30">
      <c r="A123" s="75" t="s">
        <v>309</v>
      </c>
      <c r="B123" s="76" t="s">
        <v>635</v>
      </c>
      <c r="C123" s="67"/>
      <c r="D123" s="67"/>
      <c r="E123" s="67"/>
      <c r="F123" s="67"/>
      <c r="G123" s="67"/>
      <c r="H123" s="67"/>
      <c r="I123" s="67"/>
      <c r="J123" s="67"/>
      <c r="K123" s="67"/>
    </row>
    <row r="124" spans="1:11" ht="15">
      <c r="A124" s="75" t="s">
        <v>310</v>
      </c>
      <c r="B124" s="76" t="s">
        <v>636</v>
      </c>
      <c r="C124" s="67"/>
      <c r="D124" s="67"/>
      <c r="E124" s="67"/>
      <c r="F124" s="67"/>
      <c r="G124" s="67"/>
      <c r="H124" s="67"/>
      <c r="I124" s="67"/>
      <c r="J124" s="67"/>
      <c r="K124" s="67"/>
    </row>
    <row r="125" spans="1:11" ht="15">
      <c r="A125" s="75" t="s">
        <v>311</v>
      </c>
      <c r="B125" s="76" t="s">
        <v>637</v>
      </c>
      <c r="C125" s="67"/>
      <c r="D125" s="67"/>
      <c r="E125" s="67"/>
      <c r="F125" s="67"/>
      <c r="G125" s="67"/>
      <c r="H125" s="67"/>
      <c r="I125" s="67"/>
      <c r="J125" s="67"/>
      <c r="K125" s="67"/>
    </row>
    <row r="126" spans="1:11" ht="30">
      <c r="A126" s="25" t="s">
        <v>87</v>
      </c>
      <c r="B126" s="26" t="s">
        <v>312</v>
      </c>
      <c r="C126" s="49">
        <f>SUM(C127,C130,C135:C138)</f>
        <v>0</v>
      </c>
      <c r="D126" s="49">
        <f aca="true" t="shared" si="30" ref="D126:K126">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ht="15">
      <c r="A127" s="75" t="s">
        <v>89</v>
      </c>
      <c r="B127" s="76" t="s">
        <v>638</v>
      </c>
      <c r="C127" s="77">
        <f>SUM(C128:C129)</f>
        <v>0</v>
      </c>
      <c r="D127" s="77">
        <f aca="true" t="shared" si="31" ref="D127:K127">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1" s="82" customFormat="1" ht="14.45" customHeight="1">
      <c r="A129" s="79" t="s">
        <v>314</v>
      </c>
      <c r="B129" s="80" t="s">
        <v>640</v>
      </c>
      <c r="C129" s="81"/>
      <c r="D129" s="81"/>
      <c r="E129" s="81"/>
      <c r="F129" s="81"/>
      <c r="G129" s="81"/>
      <c r="H129" s="81"/>
      <c r="I129" s="81"/>
      <c r="J129" s="81"/>
      <c r="K129" s="81"/>
    </row>
    <row r="130" spans="1:11" s="78" customFormat="1" ht="15">
      <c r="A130" s="75" t="s">
        <v>91</v>
      </c>
      <c r="B130" s="76" t="s">
        <v>641</v>
      </c>
      <c r="C130" s="77">
        <f>SUM(C131:C134)</f>
        <v>0</v>
      </c>
      <c r="D130" s="77">
        <f aca="true" t="shared" si="32" ref="D130:K130">SUM(D131:D134)</f>
        <v>0</v>
      </c>
      <c r="E130" s="77">
        <f t="shared" si="32"/>
        <v>0</v>
      </c>
      <c r="F130" s="77">
        <f t="shared" si="32"/>
        <v>0</v>
      </c>
      <c r="G130" s="77">
        <f t="shared" si="32"/>
        <v>0</v>
      </c>
      <c r="H130" s="77">
        <f t="shared" si="32"/>
        <v>0</v>
      </c>
      <c r="I130" s="77">
        <f t="shared" si="32"/>
        <v>0</v>
      </c>
      <c r="J130" s="77">
        <f t="shared" si="32"/>
        <v>0</v>
      </c>
      <c r="K130" s="77">
        <f t="shared" si="32"/>
        <v>0</v>
      </c>
    </row>
    <row r="131" spans="1:11" s="82" customFormat="1" ht="15" customHeight="1">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1" s="82" customFormat="1" ht="15" customHeight="1">
      <c r="A132" s="79" t="s">
        <v>316</v>
      </c>
      <c r="B132" s="80" t="s">
        <v>643</v>
      </c>
      <c r="C132" s="81"/>
      <c r="D132" s="81"/>
      <c r="E132" s="81"/>
      <c r="F132" s="81"/>
      <c r="G132" s="81"/>
      <c r="H132" s="81"/>
      <c r="I132" s="81"/>
      <c r="J132" s="81"/>
      <c r="K132" s="81"/>
    </row>
    <row r="133" spans="1:11" s="82" customFormat="1" ht="15" customHeight="1">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1" s="82" customFormat="1" ht="15" customHeight="1">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1" s="78" customFormat="1" ht="30">
      <c r="A135" s="75" t="s">
        <v>319</v>
      </c>
      <c r="B135" s="76" t="s">
        <v>646</v>
      </c>
      <c r="C135" s="67"/>
      <c r="D135" s="67"/>
      <c r="E135" s="67"/>
      <c r="F135" s="67"/>
      <c r="G135" s="67"/>
      <c r="H135" s="67"/>
      <c r="I135" s="67"/>
      <c r="J135" s="67"/>
      <c r="K135" s="67"/>
    </row>
    <row r="136" spans="1:11" s="78" customFormat="1" ht="30">
      <c r="A136" s="75" t="s">
        <v>320</v>
      </c>
      <c r="B136" s="76" t="s">
        <v>647</v>
      </c>
      <c r="C136" s="67"/>
      <c r="D136" s="67"/>
      <c r="E136" s="67"/>
      <c r="F136" s="67"/>
      <c r="G136" s="67"/>
      <c r="H136" s="67"/>
      <c r="I136" s="67"/>
      <c r="J136" s="67"/>
      <c r="K136" s="67"/>
    </row>
    <row r="137" spans="1:13" s="78" customFormat="1" ht="45">
      <c r="A137" s="75" t="s">
        <v>321</v>
      </c>
      <c r="B137" s="76" t="s">
        <v>648</v>
      </c>
      <c r="C137" s="67"/>
      <c r="D137" s="67"/>
      <c r="E137" s="67"/>
      <c r="F137" s="67"/>
      <c r="G137" s="67"/>
      <c r="H137" s="67"/>
      <c r="I137" s="67"/>
      <c r="J137" s="67"/>
      <c r="K137" s="67"/>
      <c r="M137" s="101"/>
    </row>
    <row r="138" spans="1:11" s="78" customFormat="1" ht="30">
      <c r="A138" s="75" t="s">
        <v>322</v>
      </c>
      <c r="B138" s="76" t="s">
        <v>649</v>
      </c>
      <c r="C138" s="67"/>
      <c r="D138" s="67"/>
      <c r="E138" s="67"/>
      <c r="F138" s="67"/>
      <c r="G138" s="67"/>
      <c r="H138" s="67"/>
      <c r="I138" s="67"/>
      <c r="J138" s="67"/>
      <c r="K138" s="67"/>
    </row>
    <row r="139" spans="1:11" s="35" customFormat="1" ht="15">
      <c r="A139" s="27"/>
      <c r="B139" s="28" t="s">
        <v>323</v>
      </c>
      <c r="C139" s="38">
        <f>SUM(C121,C126)</f>
        <v>0</v>
      </c>
      <c r="D139" s="38">
        <f aca="true" t="shared" si="33" ref="D139:K139">SUM(D121,D126)</f>
        <v>0</v>
      </c>
      <c r="E139" s="38">
        <f t="shared" si="33"/>
        <v>0</v>
      </c>
      <c r="F139" s="38">
        <f t="shared" si="33"/>
        <v>0</v>
      </c>
      <c r="G139" s="38">
        <f t="shared" si="33"/>
        <v>0</v>
      </c>
      <c r="H139" s="38">
        <f t="shared" si="33"/>
        <v>0</v>
      </c>
      <c r="I139" s="38">
        <f t="shared" si="33"/>
        <v>0</v>
      </c>
      <c r="J139" s="38">
        <f t="shared" si="33"/>
        <v>0</v>
      </c>
      <c r="K139" s="38">
        <f t="shared" si="33"/>
        <v>0</v>
      </c>
    </row>
    <row r="140" spans="1:11" ht="30">
      <c r="A140" s="25" t="s">
        <v>99</v>
      </c>
      <c r="B140" s="26" t="s">
        <v>324</v>
      </c>
      <c r="C140" s="48"/>
      <c r="D140" s="48"/>
      <c r="E140" s="48"/>
      <c r="F140" s="48"/>
      <c r="G140" s="48"/>
      <c r="H140" s="48"/>
      <c r="I140" s="48"/>
      <c r="J140" s="48"/>
      <c r="K140" s="48"/>
    </row>
    <row r="141" spans="1:11" ht="30">
      <c r="A141" s="25" t="s">
        <v>136</v>
      </c>
      <c r="B141" s="26" t="s">
        <v>325</v>
      </c>
      <c r="C141" s="49">
        <f aca="true" t="shared" si="34" ref="C141:K141">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1" ht="30">
      <c r="A142" s="25" t="s">
        <v>174</v>
      </c>
      <c r="B142" s="26" t="s">
        <v>326</v>
      </c>
      <c r="C142" s="149"/>
      <c r="D142" s="49">
        <f>C143</f>
        <v>0</v>
      </c>
      <c r="E142" s="49">
        <f>IF(E5&gt;0,D143,0)</f>
        <v>0</v>
      </c>
      <c r="F142" s="49">
        <f>IF(F5&gt;0,E143,0)</f>
        <v>0</v>
      </c>
      <c r="G142" s="49">
        <f>IF(F5&gt;0,F143,IF(E5&gt;0,E143,D143))</f>
        <v>0</v>
      </c>
      <c r="H142" s="49">
        <f aca="true" t="shared" si="35" ref="H142:K142">G143</f>
        <v>0</v>
      </c>
      <c r="I142" s="49">
        <f t="shared" si="35"/>
        <v>0</v>
      </c>
      <c r="J142" s="49">
        <f t="shared" si="35"/>
        <v>0</v>
      </c>
      <c r="K142" s="49">
        <f t="shared" si="35"/>
        <v>0</v>
      </c>
    </row>
    <row r="143" spans="1:11" ht="30">
      <c r="A143" s="25" t="s">
        <v>251</v>
      </c>
      <c r="B143" s="26" t="s">
        <v>327</v>
      </c>
      <c r="C143" s="49">
        <f>C141+C142</f>
        <v>0</v>
      </c>
      <c r="D143" s="49">
        <f aca="true" t="shared" si="36" ref="D143:K143">D141+D142</f>
        <v>0</v>
      </c>
      <c r="E143" s="49">
        <f t="shared" si="36"/>
        <v>0</v>
      </c>
      <c r="F143" s="49">
        <f t="shared" si="36"/>
        <v>0</v>
      </c>
      <c r="G143" s="49">
        <f t="shared" si="36"/>
        <v>0</v>
      </c>
      <c r="H143" s="49">
        <f t="shared" si="36"/>
        <v>0</v>
      </c>
      <c r="I143" s="49">
        <f t="shared" si="36"/>
        <v>0</v>
      </c>
      <c r="J143" s="49">
        <f t="shared" si="36"/>
        <v>0</v>
      </c>
      <c r="K143" s="49">
        <f t="shared" si="36"/>
        <v>0</v>
      </c>
    </row>
    <row r="145" ht="1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 right="0.3937007874015748" top="0.7480314960629921" bottom="0.7874015748031497" header="0.31496062992125984" footer="0.31496062992125984"/>
  <pageSetup blackAndWhite="1" fitToHeight="0" fitToWidth="1" horizontalDpi="600" verticalDpi="600" orientation="landscape" paperSize="9" scale="89" r:id="rId3"/>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topLeftCell="A1">
      <selection activeCell="D6" sqref="D6"/>
    </sheetView>
  </sheetViews>
  <sheetFormatPr defaultColWidth="8.8515625" defaultRowHeight="15"/>
  <cols>
    <col min="1" max="1" width="5.421875" style="11" customWidth="1"/>
    <col min="2" max="2" width="20.7109375" style="11" customWidth="1"/>
    <col min="3" max="3" width="12.8515625" style="11" customWidth="1"/>
    <col min="4" max="4" width="14.28125" style="11" customWidth="1"/>
    <col min="5" max="5" width="12.140625" style="11" customWidth="1"/>
    <col min="6" max="6" width="11.28125" style="11" customWidth="1"/>
    <col min="7" max="7" width="11.7109375" style="11" customWidth="1"/>
    <col min="8" max="9" width="11.28125" style="11" customWidth="1"/>
    <col min="10" max="10" width="11.421875" style="11" customWidth="1"/>
    <col min="11" max="11" width="10.8515625" style="11" customWidth="1"/>
    <col min="12" max="12" width="11.28125" style="11" customWidth="1"/>
    <col min="13" max="16384" width="8.8515625" style="11" customWidth="1"/>
  </cols>
  <sheetData>
    <row r="1" spans="1:12" ht="15">
      <c r="A1" s="4" t="s">
        <v>251</v>
      </c>
      <c r="B1" s="153" t="s">
        <v>328</v>
      </c>
      <c r="C1" s="153"/>
      <c r="D1" s="153"/>
      <c r="E1" s="153"/>
      <c r="F1" s="153"/>
      <c r="G1" s="153"/>
      <c r="H1" s="153"/>
      <c r="I1" s="153"/>
      <c r="J1" s="153"/>
      <c r="K1" s="153"/>
      <c r="L1" s="153"/>
    </row>
    <row r="2" spans="1:12" s="12" customFormat="1" ht="15">
      <c r="A2" s="9" t="s">
        <v>47</v>
      </c>
      <c r="B2" s="9" t="s">
        <v>48</v>
      </c>
      <c r="C2" s="9"/>
      <c r="D2" s="9" t="s">
        <v>49</v>
      </c>
      <c r="E2" s="9" t="s">
        <v>50</v>
      </c>
      <c r="F2" s="9"/>
      <c r="G2" s="9" t="s">
        <v>101</v>
      </c>
      <c r="H2" s="9" t="s">
        <v>102</v>
      </c>
      <c r="I2" s="9" t="s">
        <v>103</v>
      </c>
      <c r="J2" s="9" t="s">
        <v>104</v>
      </c>
      <c r="K2" s="9" t="s">
        <v>105</v>
      </c>
      <c r="L2" s="9" t="s">
        <v>106</v>
      </c>
    </row>
    <row r="3" spans="1:12" s="13" customFormat="1" ht="45.6" customHeight="1">
      <c r="A3" s="181" t="s">
        <v>107</v>
      </c>
      <c r="B3" s="181" t="s">
        <v>108</v>
      </c>
      <c r="C3" s="229" t="s">
        <v>658</v>
      </c>
      <c r="D3" s="222" t="str">
        <f>4!C3</f>
        <v>Užpildykite 1.1.2 punktą</v>
      </c>
      <c r="E3" s="181" t="s">
        <v>109</v>
      </c>
      <c r="F3" s="181"/>
      <c r="G3" s="181"/>
      <c r="H3" s="181" t="s">
        <v>110</v>
      </c>
      <c r="I3" s="181"/>
      <c r="J3" s="181"/>
      <c r="K3" s="181"/>
      <c r="L3" s="181"/>
    </row>
    <row r="4" spans="1:12" s="13" customFormat="1" ht="15">
      <c r="A4" s="181"/>
      <c r="B4" s="181"/>
      <c r="C4" s="230"/>
      <c r="D4" s="223"/>
      <c r="E4" s="18" t="s">
        <v>659</v>
      </c>
      <c r="F4" s="18" t="s">
        <v>112</v>
      </c>
      <c r="G4" s="18" t="s">
        <v>113</v>
      </c>
      <c r="H4" s="18" t="s">
        <v>111</v>
      </c>
      <c r="I4" s="18" t="s">
        <v>112</v>
      </c>
      <c r="J4" s="18" t="s">
        <v>113</v>
      </c>
      <c r="K4" s="18" t="s">
        <v>114</v>
      </c>
      <c r="L4" s="18" t="s">
        <v>115</v>
      </c>
    </row>
    <row r="5" spans="1:12" s="13" customFormat="1" ht="27" customHeight="1">
      <c r="A5" s="181"/>
      <c r="B5" s="181"/>
      <c r="C5" s="231"/>
      <c r="D5" s="224"/>
      <c r="E5" s="18" t="b">
        <f>4!D5</f>
        <v>0</v>
      </c>
      <c r="F5" s="18" t="b">
        <f>4!E5</f>
        <v>0</v>
      </c>
      <c r="G5" s="18" t="b">
        <f>4!F5</f>
        <v>0</v>
      </c>
      <c r="H5" s="18">
        <f>4!G5</f>
        <v>1</v>
      </c>
      <c r="I5" s="18">
        <f>4!H5</f>
        <v>2</v>
      </c>
      <c r="J5" s="18">
        <f>4!I5</f>
        <v>3</v>
      </c>
      <c r="K5" s="18" t="str">
        <f>4!J5</f>
        <v>-</v>
      </c>
      <c r="L5" s="18" t="str">
        <f>4!K5</f>
        <v>-</v>
      </c>
    </row>
    <row r="6" spans="1:12" ht="30">
      <c r="A6" s="19" t="s">
        <v>329</v>
      </c>
      <c r="B6" s="19" t="s">
        <v>330</v>
      </c>
      <c r="C6" s="48"/>
      <c r="D6" s="33" t="str">
        <f>_xlfn.IFERROR((6!C109+6!C137)/(6!C131+6!C133),"-")</f>
        <v>-</v>
      </c>
      <c r="E6" s="33" t="str">
        <f>_xlfn.IFERROR((6!D109+6!D137)/(6!D131+6!D133),"-")</f>
        <v>-</v>
      </c>
      <c r="F6" s="33" t="str">
        <f>_xlfn.IFERROR((6!E109+6!E137)/(6!E131+6!E133),"-")</f>
        <v>-</v>
      </c>
      <c r="G6" s="33" t="str">
        <f>_xlfn.IFERROR((6!F109+6!F137)/(6!F131+6!F133),"-")</f>
        <v>-</v>
      </c>
      <c r="H6" s="33" t="str">
        <f>_xlfn.IFERROR((6!G109+6!G137)/(6!G131+6!G133),"-")</f>
        <v>-</v>
      </c>
      <c r="I6" s="33" t="str">
        <f>_xlfn.IFERROR((6!H109+6!H137)/(6!H131+6!H133),"-")</f>
        <v>-</v>
      </c>
      <c r="J6" s="33" t="str">
        <f>_xlfn.IFERROR((6!I109+6!I137)/(6!I131+6!I133),"-")</f>
        <v>-</v>
      </c>
      <c r="K6" s="33" t="str">
        <f>_xlfn.IFERROR((6!J109+6!J137)/(6!J131+6!J133),"-")</f>
        <v>-</v>
      </c>
      <c r="L6" s="33" t="str">
        <f>_xlfn.IFERROR((6!K109+6!K137)/(6!K131+6!K133),"-")</f>
        <v>-</v>
      </c>
    </row>
    <row r="7" spans="1:12" ht="15">
      <c r="A7" s="19" t="s">
        <v>331</v>
      </c>
      <c r="B7" s="19" t="s">
        <v>332</v>
      </c>
      <c r="C7" s="48"/>
      <c r="D7" s="33">
        <f>_xlfn.IFERROR((6!C53+6!C58)/6!C7,)</f>
        <v>0</v>
      </c>
      <c r="E7" s="120">
        <f>_xlfn.IFERROR((6!D53+6!D58)/6!D7,)</f>
        <v>0</v>
      </c>
      <c r="F7" s="120">
        <f>_xlfn.IFERROR((6!E53+6!E58)/6!E7,)</f>
        <v>0</v>
      </c>
      <c r="G7" s="120">
        <f>_xlfn.IFERROR((6!F53+6!F58)/6!F7,)</f>
        <v>0</v>
      </c>
      <c r="H7" s="33">
        <f>_xlfn.IFERROR((6!G53+6!G58)/6!G7,)</f>
        <v>0</v>
      </c>
      <c r="I7" s="33">
        <f>_xlfn.IFERROR((6!H53+6!H58)/6!H7,)</f>
        <v>0</v>
      </c>
      <c r="J7" s="33">
        <f>_xlfn.IFERROR((6!I53+6!I58)/6!I7,)</f>
        <v>0</v>
      </c>
      <c r="K7" s="33">
        <f>_xlfn.IFERROR((6!J53+6!J58)/6!J7,)</f>
        <v>0</v>
      </c>
      <c r="L7" s="33">
        <f>_xlfn.IFERROR((6!K53+6!K58)/6!K7,)</f>
        <v>0</v>
      </c>
    </row>
    <row r="8" spans="1:12" ht="15">
      <c r="A8" s="19" t="s">
        <v>333</v>
      </c>
      <c r="B8" s="19" t="s">
        <v>334</v>
      </c>
      <c r="C8" s="48"/>
      <c r="D8" s="33">
        <f>_xlfn.IFERROR(6!C83/(6!C68+6!C75)*100,)</f>
        <v>0</v>
      </c>
      <c r="E8" s="120">
        <f>_xlfn.IFERROR(6!D83/(6!D68+6!D75)*100,)</f>
        <v>0</v>
      </c>
      <c r="F8" s="120">
        <f>_xlfn.IFERROR(6!E83/(6!E68+6!E75)*100,)</f>
        <v>0</v>
      </c>
      <c r="G8" s="120">
        <f>_xlfn.IFERROR(6!F83/(6!F68+6!F75)*100,)</f>
        <v>0</v>
      </c>
      <c r="H8" s="33">
        <f>_xlfn.IFERROR(6!G83/(6!G68+6!G75)*100,)</f>
        <v>0</v>
      </c>
      <c r="I8" s="33">
        <f>_xlfn.IFERROR(6!H83/(6!H68+6!H75)*100,)</f>
        <v>0</v>
      </c>
      <c r="J8" s="33">
        <f>_xlfn.IFERROR(6!I83/(6!I68+6!I75)*100,)</f>
        <v>0</v>
      </c>
      <c r="K8" s="33">
        <f>_xlfn.IFERROR(6!J83/(6!J68+6!J75)*100,)</f>
        <v>0</v>
      </c>
      <c r="L8" s="33">
        <f>_xlfn.IFERROR(6!K83/(6!K68+6!K75)*100,)</f>
        <v>0</v>
      </c>
    </row>
    <row r="10" ht="1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topLeftCell="A1">
      <selection activeCell="A34" sqref="A34"/>
    </sheetView>
  </sheetViews>
  <sheetFormatPr defaultColWidth="9.140625" defaultRowHeight="15"/>
  <cols>
    <col min="2" max="2" width="29.8515625" style="1" customWidth="1"/>
    <col min="3" max="3" width="14.140625" style="1" customWidth="1"/>
    <col min="4" max="4" width="12.421875" style="0" customWidth="1"/>
    <col min="5" max="5" width="12.00390625" style="0" customWidth="1"/>
    <col min="6" max="6" width="10.7109375" style="0" customWidth="1"/>
    <col min="7" max="7" width="10.57421875" style="0" customWidth="1"/>
    <col min="8" max="8" width="10.7109375" style="0" customWidth="1"/>
    <col min="9" max="9" width="9.8515625" style="0" customWidth="1"/>
    <col min="10" max="10" width="10.421875" style="0" customWidth="1"/>
    <col min="11" max="11" width="10.28125" style="0" customWidth="1"/>
  </cols>
  <sheetData>
    <row r="1" ht="15">
      <c r="A1" s="35" t="s">
        <v>465</v>
      </c>
    </row>
    <row r="2" spans="2:11" ht="30">
      <c r="B2" s="1" t="s">
        <v>464</v>
      </c>
      <c r="C2" s="1" t="str">
        <f>6!C3</f>
        <v>Užpildykite 1.1.2 punktą</v>
      </c>
      <c r="D2" t="b">
        <f>6!D5</f>
        <v>0</v>
      </c>
      <c r="E2" t="b">
        <f>6!E5</f>
        <v>0</v>
      </c>
      <c r="F2" t="b">
        <f>6!F5</f>
        <v>0</v>
      </c>
      <c r="G2">
        <f>6!G5</f>
        <v>1</v>
      </c>
      <c r="H2">
        <f>6!H5</f>
        <v>2</v>
      </c>
      <c r="I2">
        <f>6!I5</f>
        <v>3</v>
      </c>
      <c r="J2" t="str">
        <f>6!J5</f>
        <v>-</v>
      </c>
      <c r="K2" t="str">
        <f>6!K5</f>
        <v>-</v>
      </c>
    </row>
    <row r="3" spans="1:20" ht="1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2:11" s="35" customFormat="1" ht="15">
      <c r="B6" s="53" t="s">
        <v>339</v>
      </c>
      <c r="C6" s="53"/>
      <c r="D6" s="54">
        <f>C3+D4-D5</f>
        <v>0</v>
      </c>
      <c r="E6" s="54">
        <f>IF(E2&gt;0,D3+E4-E5,0)</f>
        <v>0</v>
      </c>
      <c r="F6" s="54">
        <f>IF(F2&gt;0,E3+F4-F5,0)</f>
        <v>0</v>
      </c>
      <c r="G6" s="54">
        <f>IF(F2&gt;0,F3+G4-G5,IF(E2&gt;0,E3+G4-G5,D3+G4-G5))</f>
        <v>0</v>
      </c>
      <c r="H6" s="54">
        <f aca="true" t="shared" si="0" ref="H6:K6">G3+H4-H5</f>
        <v>0</v>
      </c>
      <c r="I6" s="54">
        <f t="shared" si="0"/>
        <v>0</v>
      </c>
      <c r="J6" s="54">
        <f t="shared" si="0"/>
        <v>0</v>
      </c>
      <c r="K6" s="54">
        <f t="shared" si="0"/>
        <v>0</v>
      </c>
    </row>
    <row r="7" spans="2:16" ht="15">
      <c r="B7" s="53" t="s">
        <v>466</v>
      </c>
      <c r="C7" s="53"/>
      <c r="D7" s="84" t="str">
        <f>IF(D3-D6=0,"Gerai","Blogai")</f>
        <v>Gerai</v>
      </c>
      <c r="E7" s="84" t="str">
        <f>IF(E3-E6=0,"Gerai","Blogai")</f>
        <v>Gerai</v>
      </c>
      <c r="F7" s="84" t="str">
        <f>IF(F3-F6=0,"Gerai","Blogai")</f>
        <v>Gerai</v>
      </c>
      <c r="G7" s="84" t="str">
        <f aca="true" t="shared" si="1" ref="G7:K7">IF(G3-G6=0,"Gerai","Blogai")</f>
        <v>Gerai</v>
      </c>
      <c r="H7" s="84" t="str">
        <f t="shared" si="1"/>
        <v>Gerai</v>
      </c>
      <c r="I7" s="84" t="str">
        <f t="shared" si="1"/>
        <v>Gerai</v>
      </c>
      <c r="J7" s="84" t="str">
        <f t="shared" si="1"/>
        <v>Gerai</v>
      </c>
      <c r="K7" s="84" t="str">
        <f t="shared" si="1"/>
        <v>Gerai</v>
      </c>
      <c r="P7" s="51"/>
    </row>
    <row r="10" spans="1:3" s="35" customFormat="1" ht="15">
      <c r="A10" s="35" t="s">
        <v>687</v>
      </c>
      <c r="B10" s="53"/>
      <c r="C10" s="53"/>
    </row>
    <row r="11" spans="2:11" ht="30">
      <c r="B11" s="1" t="s">
        <v>464</v>
      </c>
      <c r="C11" s="1" t="str">
        <f>6!C3</f>
        <v>Užpildykite 1.1.2 punktą</v>
      </c>
      <c r="D11" t="b">
        <f>6!D5</f>
        <v>0</v>
      </c>
      <c r="E11" t="b">
        <f>6!E5</f>
        <v>0</v>
      </c>
      <c r="F11" t="b">
        <f>6!F5</f>
        <v>0</v>
      </c>
      <c r="G11">
        <f>6!G5</f>
        <v>1</v>
      </c>
      <c r="H11">
        <f>6!H5</f>
        <v>2</v>
      </c>
      <c r="I11">
        <f>6!I5</f>
        <v>3</v>
      </c>
      <c r="J11" t="str">
        <f>6!J5</f>
        <v>-</v>
      </c>
      <c r="K11" t="str">
        <f>6!K5</f>
        <v>-</v>
      </c>
    </row>
    <row r="12" spans="1:11" ht="27.6" customHeight="1">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11" ht="30">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11" ht="1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11" ht="30">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11" ht="1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2:11" s="35" customFormat="1" ht="15">
      <c r="B17" s="53" t="s">
        <v>338</v>
      </c>
      <c r="C17" s="53"/>
      <c r="D17" s="54">
        <f>C12+D13+D14+D15-D16</f>
        <v>0</v>
      </c>
      <c r="E17" s="54">
        <f>IF(E11&gt;0,D12+E13+E14+E15-E16,0)</f>
        <v>0</v>
      </c>
      <c r="F17" s="54">
        <f>IF(F11&gt;0,E12+F13+F14+F15-F16,0)</f>
        <v>0</v>
      </c>
      <c r="G17" s="54">
        <f>IF(F11&gt;0,F12+G13+G14+G15-G16,IF(E11&gt;0,E12+G13+G14+G15-G16,D12+G13+G14+G15-G16))</f>
        <v>0</v>
      </c>
      <c r="H17" s="54">
        <f aca="true" t="shared" si="2" ref="H17:K17">G12+H13+H14+H15-H16</f>
        <v>0</v>
      </c>
      <c r="I17" s="54">
        <f t="shared" si="2"/>
        <v>0</v>
      </c>
      <c r="J17" s="54">
        <f t="shared" si="2"/>
        <v>0</v>
      </c>
      <c r="K17" s="54">
        <f t="shared" si="2"/>
        <v>0</v>
      </c>
    </row>
    <row r="18" spans="2:11" s="35" customFormat="1" ht="15">
      <c r="B18" s="53" t="s">
        <v>466</v>
      </c>
      <c r="C18" s="53"/>
      <c r="D18" s="84" t="str">
        <f>IF(D12-D17=0,"Gerai","Blogai")</f>
        <v>Gerai</v>
      </c>
      <c r="E18" s="84" t="str">
        <f>IF(E12-E17=0,"Gerai","Blogai")</f>
        <v>Gerai</v>
      </c>
      <c r="F18" s="84" t="str">
        <f>IF(F12-F17=0,"Gerai","Blogai")</f>
        <v>Gerai</v>
      </c>
      <c r="G18" s="84" t="str">
        <f aca="true" t="shared" si="3" ref="G18:K18">IF(G12-G17=0,"Gerai","Blogai")</f>
        <v>Gerai</v>
      </c>
      <c r="H18" s="84" t="str">
        <f t="shared" si="3"/>
        <v>Gerai</v>
      </c>
      <c r="I18" s="84" t="str">
        <f t="shared" si="3"/>
        <v>Gerai</v>
      </c>
      <c r="J18" s="84" t="str">
        <f t="shared" si="3"/>
        <v>Gerai</v>
      </c>
      <c r="K18" s="84" t="str">
        <f t="shared" si="3"/>
        <v>Gerai</v>
      </c>
    </row>
    <row r="21" ht="15">
      <c r="A21" s="35" t="s">
        <v>688</v>
      </c>
    </row>
    <row r="22" spans="2:11" ht="27" customHeight="1">
      <c r="B22" s="1" t="s">
        <v>464</v>
      </c>
      <c r="C22" s="1" t="str">
        <f>6!C3</f>
        <v>Užpildykite 1.1.2 punktą</v>
      </c>
      <c r="D22" t="b">
        <f>6!D5</f>
        <v>0</v>
      </c>
      <c r="E22" t="b">
        <f>6!E5</f>
        <v>0</v>
      </c>
      <c r="F22" t="b">
        <f>6!F5</f>
        <v>0</v>
      </c>
      <c r="G22">
        <f>6!G5</f>
        <v>1</v>
      </c>
      <c r="H22">
        <f>6!H5</f>
        <v>2</v>
      </c>
      <c r="I22">
        <f>6!I5</f>
        <v>3</v>
      </c>
      <c r="J22" t="str">
        <f>6!J5</f>
        <v>-</v>
      </c>
      <c r="K22" t="str">
        <f>6!K5</f>
        <v>-</v>
      </c>
    </row>
    <row r="23" spans="1:11" ht="15">
      <c r="A23">
        <f>6!A7</f>
        <v>0</v>
      </c>
      <c r="B23" s="1" t="str">
        <f>6!B7</f>
        <v>TURTAS</v>
      </c>
      <c r="C23">
        <f>6!C7</f>
        <v>0</v>
      </c>
      <c r="D23">
        <f>6!D7</f>
        <v>0</v>
      </c>
      <c r="E23">
        <f>6!E7</f>
        <v>0</v>
      </c>
      <c r="F23">
        <f>6!F7</f>
        <v>0</v>
      </c>
      <c r="G23">
        <f>6!G7</f>
        <v>0</v>
      </c>
      <c r="H23">
        <f>6!H7</f>
        <v>0</v>
      </c>
      <c r="I23">
        <f>6!I7</f>
        <v>0</v>
      </c>
      <c r="J23">
        <f>6!J7</f>
        <v>0</v>
      </c>
      <c r="K23">
        <f>6!K7</f>
        <v>0</v>
      </c>
    </row>
    <row r="24" spans="1:11" ht="27" customHeight="1">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2:11" s="35" customFormat="1" ht="15" customHeight="1">
      <c r="B25" s="53" t="s">
        <v>466</v>
      </c>
      <c r="C25" s="84" t="str">
        <f>IF(C23-C24=0,"Gerai","Blogai")</f>
        <v>Gerai</v>
      </c>
      <c r="D25" s="84" t="str">
        <f aca="true" t="shared" si="4" ref="D25:K25">IF(D23-D24=0,"Gerai","Blogai")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ht="15">
      <c r="A28" s="35" t="s">
        <v>689</v>
      </c>
    </row>
    <row r="29" spans="2:11" ht="30">
      <c r="B29" s="1" t="s">
        <v>464</v>
      </c>
      <c r="C29" s="1" t="str">
        <f>6!C3</f>
        <v>Užpildykite 1.1.2 punktą</v>
      </c>
      <c r="D29" t="b">
        <f>6!D5</f>
        <v>0</v>
      </c>
      <c r="E29" t="b">
        <f>6!E5</f>
        <v>0</v>
      </c>
      <c r="F29" t="b">
        <f>6!F5</f>
        <v>0</v>
      </c>
      <c r="G29">
        <f>6!G5</f>
        <v>1</v>
      </c>
      <c r="H29">
        <f>6!H5</f>
        <v>2</v>
      </c>
      <c r="I29">
        <f>6!I5</f>
        <v>3</v>
      </c>
      <c r="J29" t="str">
        <f>6!J5</f>
        <v>-</v>
      </c>
      <c r="K29" t="str">
        <f>6!K5</f>
        <v>-</v>
      </c>
    </row>
    <row r="30" spans="1:11" ht="15">
      <c r="A30" t="str">
        <f>6!A10</f>
        <v>2.</v>
      </c>
      <c r="B30" t="str">
        <f>6!B10</f>
        <v>MATERIALUSIS TURTAS</v>
      </c>
      <c r="C30" s="51">
        <f>6!C10</f>
        <v>0</v>
      </c>
      <c r="D30">
        <f>6!D10</f>
        <v>0</v>
      </c>
      <c r="E30">
        <f>6!E10</f>
        <v>0</v>
      </c>
      <c r="F30">
        <f>6!F10</f>
        <v>0</v>
      </c>
      <c r="G30">
        <f>6!G10</f>
        <v>0</v>
      </c>
      <c r="H30">
        <f>6!H10</f>
        <v>0</v>
      </c>
      <c r="I30">
        <f>6!I10</f>
        <v>0</v>
      </c>
      <c r="J30">
        <f>6!J10</f>
        <v>0</v>
      </c>
      <c r="K30">
        <f>6!K10</f>
        <v>0</v>
      </c>
    </row>
    <row r="31" spans="2:11" s="35" customFormat="1" ht="15">
      <c r="B31" s="53" t="s">
        <v>466</v>
      </c>
      <c r="C31" s="83" t="str">
        <f>IF(C30&gt;0,"Gerai","Blogai")</f>
        <v>Blogai</v>
      </c>
      <c r="D31" s="83" t="str">
        <f aca="true" t="shared" si="5" ref="D31:K31">IF(D30&gt;0,"Gerai","Blogai")</f>
        <v>Blogai</v>
      </c>
      <c r="E31" s="83" t="str">
        <f>IF(E29&gt;0,IF(E30&gt;0,"Gerai","Blogai"),"")</f>
        <v>Blogai</v>
      </c>
      <c r="F31" s="83" t="str">
        <f>IF(F29&gt;0,IF(F30&gt;0,"Gerai","Blogai"),"")</f>
        <v>Blogai</v>
      </c>
      <c r="G31" s="83" t="str">
        <f>IF(G30&gt;0,"Gerai","Blogai")</f>
        <v>Blogai</v>
      </c>
      <c r="H31" s="83" t="str">
        <f t="shared" si="5"/>
        <v>Blogai</v>
      </c>
      <c r="I31" s="83" t="str">
        <f t="shared" si="5"/>
        <v>Blogai</v>
      </c>
      <c r="J31" s="83" t="str">
        <f t="shared" si="5"/>
        <v>Blogai</v>
      </c>
      <c r="K31" s="83" t="str">
        <f t="shared" si="5"/>
        <v>Blogai</v>
      </c>
    </row>
    <row r="34" ht="15">
      <c r="A34" s="35" t="s">
        <v>538</v>
      </c>
    </row>
    <row r="35" spans="1:12" ht="42" customHeight="1">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5" customHeight="1">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9" customHeight="1">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5" customHeight="1">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ht="15">
      <c r="A39" s="35" t="str">
        <f>7!A6</f>
        <v>7.1.</v>
      </c>
      <c r="B39" s="35" t="str">
        <f>7!B6</f>
        <v>Paskolų padengimo rodiklis</v>
      </c>
      <c r="C39" s="83" t="str">
        <f>IF(OR(C36&gt;=1.25,C36=0),"Gerai","Blogai")</f>
        <v>Gerai</v>
      </c>
      <c r="D39" s="83" t="str">
        <f aca="true" t="shared" si="6" ref="D39:L39">IF(OR(D36&gt;=1.25,D36=0),"Gerai","Blogai")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c r="A41" s="145" t="s">
        <v>679</v>
      </c>
      <c r="B41" s="145" t="s">
        <v>680</v>
      </c>
      <c r="C41" s="146"/>
      <c r="D41" s="146"/>
      <c r="E41" s="146"/>
      <c r="F41" s="146"/>
      <c r="G41" s="146"/>
      <c r="H41" s="146" t="s">
        <v>483</v>
      </c>
      <c r="I41" s="146" t="s">
        <v>483</v>
      </c>
      <c r="J41" s="146" t="s">
        <v>483</v>
      </c>
      <c r="K41" s="146" t="s">
        <v>483</v>
      </c>
      <c r="L41" s="146" t="s">
        <v>483</v>
      </c>
    </row>
    <row r="42" spans="1:12" s="35" customFormat="1" ht="15">
      <c r="A42" s="35" t="str">
        <f>7!A7</f>
        <v>7.2.</v>
      </c>
      <c r="B42" s="35" t="str">
        <f>7!B7</f>
        <v>Skolos rodiklis</v>
      </c>
      <c r="C42" s="83" t="str">
        <f aca="true" t="shared" si="7" ref="C42:L42">IF(C37&lt;=0.6,"Gerai","Blogai")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ht="15">
      <c r="A45" s="35" t="str">
        <f>7!A8</f>
        <v>7.3.</v>
      </c>
      <c r="B45" s="35" t="str">
        <f>7!B8</f>
        <v>Grynasis pelningumas</v>
      </c>
      <c r="C45" s="83" t="str">
        <f aca="true" t="shared" si="8" ref="C45:L45">IF(C38&gt;=2,"Gerai","Blogai")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priority="16" dxfId="1" operator="equal">
      <formula>"Blogai"</formula>
    </cfRule>
    <cfRule type="cellIs" priority="17" dxfId="0" operator="equal">
      <formula>"Gerai"</formula>
    </cfRule>
  </conditionalFormatting>
  <conditionalFormatting sqref="F18:K18">
    <cfRule type="cellIs" priority="14" dxfId="1" operator="equal">
      <formula>"Blogai"</formula>
    </cfRule>
    <cfRule type="cellIs" priority="15" dxfId="0" operator="equal">
      <formula>"Gerai"</formula>
    </cfRule>
  </conditionalFormatting>
  <conditionalFormatting sqref="A1:XFD39 A42:XFD42 A45:XFD45 A48:XFD1048576">
    <cfRule type="cellIs" priority="12" dxfId="1" operator="equal">
      <formula>"Blogai"</formula>
    </cfRule>
    <cfRule type="cellIs" priority="13" dxfId="0" operator="equal">
      <formula>"Gerai"</formula>
    </cfRule>
  </conditionalFormatting>
  <conditionalFormatting sqref="A34:K38 B36:L38 D35:L38">
    <cfRule type="cellIs" priority="11" dxfId="1" operator="equal">
      <formula>"Blogai"</formula>
    </cfRule>
  </conditionalFormatting>
  <conditionalFormatting sqref="D7:E7">
    <cfRule type="cellIs" priority="9" dxfId="1" operator="equal">
      <formula>"Blogai"</formula>
    </cfRule>
    <cfRule type="cellIs" priority="10" dxfId="0" operator="equal">
      <formula>"Gerai"</formula>
    </cfRule>
  </conditionalFormatting>
  <conditionalFormatting sqref="D18:E18">
    <cfRule type="cellIs" priority="7" dxfId="1" operator="equal">
      <formula>"Blogai"</formula>
    </cfRule>
    <cfRule type="cellIs" priority="8" dxfId="0" operator="equal">
      <formula>"Gerai"</formula>
    </cfRule>
  </conditionalFormatting>
  <conditionalFormatting sqref="A40:XFD41">
    <cfRule type="cellIs" priority="5" dxfId="1" operator="equal">
      <formula>"Blogai"</formula>
    </cfRule>
    <cfRule type="cellIs" priority="6" dxfId="0" operator="equal">
      <formula>"Gerai"</formula>
    </cfRule>
  </conditionalFormatting>
  <conditionalFormatting sqref="A43:XFD44">
    <cfRule type="cellIs" priority="3" dxfId="1" operator="equal">
      <formula>"Blogai"</formula>
    </cfRule>
    <cfRule type="cellIs" priority="4" dxfId="0" operator="equal">
      <formula>"Gerai"</formula>
    </cfRule>
  </conditionalFormatting>
  <conditionalFormatting sqref="A46:XFD47">
    <cfRule type="cellIs" priority="1" dxfId="1" operator="equal">
      <formula>"Blogai"</formula>
    </cfRule>
    <cfRule type="cellIs" priority="2" dxfId="0" operator="equal">
      <formula>"Gerai"</formula>
    </cfRule>
  </conditionalFormatting>
  <printOptions horizontalCentered="1"/>
  <pageMargins left="1.1811023622047245" right="0.3937007874015748"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topLeftCell="A1"/>
  </sheetViews>
  <sheetFormatPr defaultColWidth="9.140625" defaultRowHeight="15"/>
  <sheetData>
    <row r="1" s="35" customFormat="1" ht="15">
      <c r="A1" s="35" t="s">
        <v>5</v>
      </c>
    </row>
    <row r="2" s="35" customFormat="1" ht="15">
      <c r="A2" t="s">
        <v>356</v>
      </c>
    </row>
    <row r="3" ht="15">
      <c r="A3" t="s">
        <v>342</v>
      </c>
    </row>
    <row r="4" ht="15">
      <c r="A4" t="s">
        <v>344</v>
      </c>
    </row>
    <row r="5" ht="15">
      <c r="A5" t="s">
        <v>341</v>
      </c>
    </row>
    <row r="7" ht="15">
      <c r="A7" s="35" t="s">
        <v>7</v>
      </c>
    </row>
    <row r="8" ht="15">
      <c r="A8" t="s">
        <v>356</v>
      </c>
    </row>
    <row r="9" ht="15">
      <c r="A9" t="s">
        <v>345</v>
      </c>
    </row>
    <row r="10" ht="15">
      <c r="A10" t="s">
        <v>346</v>
      </c>
    </row>
    <row r="12" ht="15">
      <c r="A12" s="35" t="s">
        <v>9</v>
      </c>
    </row>
    <row r="13" ht="15">
      <c r="A13" t="s">
        <v>356</v>
      </c>
    </row>
    <row r="14" ht="15">
      <c r="A14" t="s">
        <v>343</v>
      </c>
    </row>
    <row r="15" ht="15">
      <c r="A15" t="s">
        <v>381</v>
      </c>
    </row>
    <row r="17" s="35" customFormat="1" ht="15">
      <c r="A17" s="35" t="s">
        <v>347</v>
      </c>
    </row>
    <row r="18" ht="15">
      <c r="A18" t="s">
        <v>356</v>
      </c>
    </row>
    <row r="19" ht="14.45" customHeight="1">
      <c r="A19" t="s">
        <v>348</v>
      </c>
    </row>
    <row r="20" ht="14.45" customHeight="1">
      <c r="A20" t="s">
        <v>349</v>
      </c>
    </row>
    <row r="21" ht="14.45" customHeight="1">
      <c r="A21" t="s">
        <v>350</v>
      </c>
    </row>
    <row r="23" ht="15">
      <c r="A23" s="35" t="s">
        <v>34</v>
      </c>
    </row>
    <row r="24" ht="15">
      <c r="A24" t="s">
        <v>356</v>
      </c>
    </row>
    <row r="25" s="35" customFormat="1" ht="14.45" customHeight="1">
      <c r="A25" t="s">
        <v>359</v>
      </c>
    </row>
    <row r="26" s="35" customFormat="1" ht="14.45" customHeight="1">
      <c r="A26" t="s">
        <v>360</v>
      </c>
    </row>
    <row r="27" s="35" customFormat="1" ht="14.45" customHeight="1">
      <c r="A27" t="s">
        <v>361</v>
      </c>
    </row>
    <row r="28" s="35" customFormat="1" ht="14.45" customHeight="1">
      <c r="A28" t="s">
        <v>362</v>
      </c>
    </row>
    <row r="29" s="35" customFormat="1" ht="14.45" customHeight="1">
      <c r="A29" t="s">
        <v>363</v>
      </c>
    </row>
    <row r="30" s="35" customFormat="1" ht="14.45" customHeight="1">
      <c r="A30" t="s">
        <v>364</v>
      </c>
    </row>
    <row r="31" s="35" customFormat="1" ht="14.45" customHeight="1">
      <c r="A31" t="s">
        <v>357</v>
      </c>
    </row>
    <row r="32" spans="1:2" ht="15">
      <c r="A32" s="58"/>
      <c r="B32" s="58"/>
    </row>
    <row r="33" s="35" customFormat="1" ht="15">
      <c r="A33" s="35" t="s">
        <v>38</v>
      </c>
    </row>
    <row r="34" s="35" customFormat="1" ht="15">
      <c r="A34" t="s">
        <v>356</v>
      </c>
    </row>
    <row r="35" ht="14.45" customHeight="1">
      <c r="A35" t="s">
        <v>365</v>
      </c>
    </row>
    <row r="36" ht="14.45" customHeight="1">
      <c r="A36" t="s">
        <v>366</v>
      </c>
    </row>
    <row r="37" ht="14.45" customHeight="1">
      <c r="A37" t="s">
        <v>367</v>
      </c>
    </row>
    <row r="38" ht="14.45" customHeight="1">
      <c r="A38" t="s">
        <v>368</v>
      </c>
    </row>
    <row r="39" ht="14.45" customHeight="1">
      <c r="A39" t="s">
        <v>369</v>
      </c>
    </row>
    <row r="40" ht="14.45" customHeight="1">
      <c r="A40" t="s">
        <v>358</v>
      </c>
    </row>
    <row r="42" s="35" customFormat="1" ht="15">
      <c r="A42" s="35" t="s">
        <v>40</v>
      </c>
    </row>
    <row r="43" ht="15">
      <c r="A43" t="s">
        <v>356</v>
      </c>
    </row>
    <row r="44" ht="14.45" customHeight="1">
      <c r="A44" t="s">
        <v>370</v>
      </c>
    </row>
    <row r="45" ht="14.45" customHeight="1">
      <c r="A45" t="s">
        <v>371</v>
      </c>
    </row>
    <row r="47" s="35" customFormat="1" ht="15">
      <c r="A47" s="35" t="s">
        <v>353</v>
      </c>
    </row>
    <row r="48" ht="15">
      <c r="A48" t="s">
        <v>356</v>
      </c>
    </row>
    <row r="49" ht="14.45" customHeight="1">
      <c r="A49" t="s">
        <v>372</v>
      </c>
    </row>
    <row r="50" ht="14.45" customHeight="1">
      <c r="A50" t="s">
        <v>373</v>
      </c>
    </row>
    <row r="51" ht="14.45" customHeight="1">
      <c r="A51" t="s">
        <v>374</v>
      </c>
    </row>
    <row r="54" s="35" customFormat="1" ht="15">
      <c r="A54" s="35" t="s">
        <v>354</v>
      </c>
    </row>
    <row r="55" ht="15">
      <c r="A55" t="s">
        <v>356</v>
      </c>
    </row>
    <row r="56" ht="14.45" customHeight="1">
      <c r="A56" t="s">
        <v>375</v>
      </c>
    </row>
    <row r="57" ht="14.45" customHeight="1">
      <c r="A57" t="s">
        <v>376</v>
      </c>
    </row>
    <row r="60" s="35" customFormat="1" ht="15">
      <c r="A60" s="35" t="s">
        <v>355</v>
      </c>
    </row>
    <row r="61" ht="15">
      <c r="A61" t="s">
        <v>356</v>
      </c>
    </row>
    <row r="62" ht="14.45" customHeight="1">
      <c r="A62" t="s">
        <v>377</v>
      </c>
    </row>
    <row r="63" ht="14.45" customHeight="1">
      <c r="A63" t="s">
        <v>378</v>
      </c>
    </row>
    <row r="65" s="35" customFormat="1" ht="15">
      <c r="A65" s="35" t="s">
        <v>43</v>
      </c>
    </row>
    <row r="66" ht="15">
      <c r="A66" t="s">
        <v>356</v>
      </c>
    </row>
    <row r="67" ht="14.45" customHeight="1">
      <c r="A67" t="s">
        <v>379</v>
      </c>
    </row>
    <row r="68" ht="14.45" customHeight="1">
      <c r="A68" t="s">
        <v>380</v>
      </c>
    </row>
    <row r="70" s="35" customFormat="1" ht="15">
      <c r="A70" s="35" t="s">
        <v>90</v>
      </c>
    </row>
    <row r="71" ht="15">
      <c r="A71" t="s">
        <v>356</v>
      </c>
    </row>
    <row r="72" ht="15">
      <c r="A72" t="s">
        <v>382</v>
      </c>
    </row>
    <row r="73" ht="15">
      <c r="A73" t="s">
        <v>383</v>
      </c>
    </row>
    <row r="74" ht="15">
      <c r="A74" t="s">
        <v>384</v>
      </c>
    </row>
  </sheetData>
  <sheetProtection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88EE3-37C8-4DEF-ABF3-3520C04839DC}">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da0c07a-ec76-4419-ac6d-51bfe4afe98c"/>
    <ds:schemaRef ds:uri="http://www.w3.org/XML/1998/namespace"/>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vvg</dc:creator>
  <cp:keywords/>
  <dc:description/>
  <cp:lastModifiedBy>Vartotojas</cp:lastModifiedBy>
  <cp:lastPrinted>2019-02-06T11:42:17Z</cp:lastPrinted>
  <dcterms:created xsi:type="dcterms:W3CDTF">2018-11-26T07:22:36Z</dcterms:created>
  <dcterms:modified xsi:type="dcterms:W3CDTF">2022-11-24T09:31:12Z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